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536" tabRatio="929" activeTab="2"/>
  </bookViews>
  <sheets>
    <sheet name="BS" sheetId="1" r:id="rId1"/>
    <sheet name="IS" sheetId="2" r:id="rId2"/>
    <sheet name="Insurance-Reinsurance" sheetId="3" r:id="rId3"/>
  </sheets>
  <definedNames>
    <definedName name="_xlfn.SINGLE" hidden="1">#NAME?</definedName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<sst xmlns="http://schemas.openxmlformats.org/spreadsheetml/2006/main" count="331" uniqueCount="247">
  <si>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</si>
  <si>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</si>
  <si>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</si>
  <si>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</si>
  <si>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</si>
  <si>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</si>
  <si>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</si>
  <si>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</si>
  <si>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</si>
  <si>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</si>
  <si>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</si>
  <si>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</si>
  <si>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</si>
  <si>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</si>
  <si>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</si>
  <si>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</si>
  <si>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</si>
  <si>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</si>
  <si>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</si>
  <si>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</si>
  <si>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</si>
  <si>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</si>
  <si>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</si>
  <si>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</si>
  <si>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</si>
  <si>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</si>
  <si>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</si>
  <si>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</si>
  <si>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</si>
  <si>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</si>
  <si>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</si>
  <si>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</si>
  <si>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</si>
  <si>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</si>
  <si>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</si>
  <si>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</si>
  <si>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</si>
  <si>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</si>
  <si>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</si>
  <si>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</si>
  <si>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</si>
  <si>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</si>
  <si>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</si>
  <si>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</si>
  <si>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</si>
  <si>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</si>
  <si>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</si>
  <si>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</si>
  <si>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</si>
  <si>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</si>
  <si>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</si>
  <si>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</si>
  <si>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</si>
  <si>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</si>
  <si>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</si>
  <si>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</si>
  <si>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</si>
  <si>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</si>
  <si>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</si>
  <si>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</si>
  <si>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</si>
  <si>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</si>
  <si>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</si>
  <si>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</si>
  <si>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</si>
  <si>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</si>
  <si>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</si>
  <si>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</si>
  <si>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</si>
  <si>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</si>
  <si>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</si>
  <si>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</si>
  <si>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</si>
  <si>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</si>
  <si>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</si>
  <si>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</si>
  <si>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</si>
  <si>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</si>
  <si>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</si>
  <si>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</si>
  <si>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</si>
  <si>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</si>
  <si>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</si>
  <si>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</si>
  <si>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</si>
  <si>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</si>
  <si>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</si>
  <si>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</si>
  <si>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</si>
  <si>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</si>
  <si>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</si>
  <si>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</si>
  <si>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</si>
  <si>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</si>
  <si>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</si>
  <si>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</si>
  <si>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</si>
  <si>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</si>
  <si>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</si>
  <si>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</si>
  <si>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</si>
  <si>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</si>
  <si>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</si>
  <si>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</si>
  <si>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</si>
  <si>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</si>
  <si>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</si>
  <si>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</si>
  <si>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</si>
  <si>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</si>
  <si>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</si>
  <si>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</si>
  <si>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</si>
  <si>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</si>
  <si>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</si>
  <si>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</si>
  <si>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</si>
  <si>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</si>
  <si>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</si>
  <si>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</si>
  <si>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</si>
  <si>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</si>
  <si>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</si>
  <si>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</si>
  <si>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</si>
  <si>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</si>
  <si>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</si>
  <si>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</si>
  <si>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</si>
  <si>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</si>
  <si>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</si>
  <si>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</si>
  <si>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</si>
  <si>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</si>
  <si>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</si>
  <si>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</si>
  <si>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</si>
  <si>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</si>
  <si>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</si>
  <si>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</si>
  <si>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</si>
  <si>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</si>
  <si>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</si>
  <si>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</si>
  <si>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</si>
  <si>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</si>
  <si>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</si>
  <si>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</si>
  <si>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</si>
  <si>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</si>
  <si>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</si>
  <si>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</si>
  <si>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</si>
  <si>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</si>
  <si>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</si>
  <si>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</si>
  <si>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</si>
  <si>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</si>
  <si>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</si>
  <si>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</si>
  <si>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</si>
  <si>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</si>
  <si>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</si>
  <si>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</si>
  <si>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</si>
  <si>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</si>
  <si>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</si>
  <si>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</si>
  <si>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</si>
  <si>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</si>
  <si>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</si>
  <si>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</si>
  <si>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</si>
  <si>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</si>
  <si>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</si>
  <si>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</si>
  <si>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</si>
  <si>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</si>
  <si>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</si>
  <si>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</si>
  <si>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</si>
  <si>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</si>
  <si>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</si>
  <si>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</si>
  <si>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</si>
  <si>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</si>
  <si>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</si>
  <si>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</si>
  <si>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</si>
  <si>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</si>
  <si>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</si>
  <si>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</si>
  <si>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</si>
  <si>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</si>
  <si>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</si>
  <si>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</si>
  <si>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</si>
  <si>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</si>
  <si>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</si>
  <si>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</si>
  <si>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</si>
  <si>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</si>
  <si>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</si>
  <si>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</si>
  <si>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</si>
  <si>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</si>
  <si>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</si>
  <si>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</si>
  <si>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</si>
  <si>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</si>
  <si>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</si>
  <si>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</si>
  <si>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</si>
  <si>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</si>
  <si>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</si>
  <si>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</si>
  <si>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</si>
  <si>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</si>
  <si>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</si>
  <si>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</si>
  <si>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</si>
  <si>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</si>
  <si>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</si>
  <si>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</si>
  <si>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</si>
  <si>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</si>
  <si>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</si>
  <si>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</si>
  <si>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</si>
  <si>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</si>
  <si>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</si>
  <si>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</si>
  <si>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</si>
  <si>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</si>
  <si>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</si>
  <si>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</si>
  <si>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</si>
  <si>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</si>
  <si>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</si>
  <si>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</si>
  <si>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</si>
  <si>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</si>
  <si>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</si>
  <si>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ს.ს სადაზღვევო კომპანია ტაო</t>
  </si>
  <si>
    <t>ს.ს სადაზღვევო კომპანია ტაო</t>
  </si>
  <si>
    <t>ანგარიშგების თარიღი: 30 სექტემბერი 2022</t>
  </si>
  <si>
    <t>ანგარიშგების პერიოდი: 1 იანვარი 2022 – 30 სექტემბერი 2022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</si>
</sst>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4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2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6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6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7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7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7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7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7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7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7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7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8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9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0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2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4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6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7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8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4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9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1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 horizontal="center"/>
      <protection/>
    </xf>
    <xf numFmtId="165" fontId="78" fillId="70" borderId="18" xfId="442" applyNumberFormat="1" applyFont="1" applyFill="1" applyBorder="1" applyAlignment="1">
      <alignment horizontal="center"/>
      <protection/>
    </xf>
    <xf numFmtId="165" fontId="78" fillId="70" borderId="54" xfId="442" applyNumberFormat="1" applyFont="1" applyFill="1" applyBorder="1" applyAlignment="1">
      <alignment horizontal="center"/>
      <protection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73" borderId="5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2" xfId="188" applyNumberFormat="1" applyFont="1" applyFill="1" applyBorder="1" applyAlignment="1">
      <alignment horizontal="right" vertical="center"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6" xfId="188" applyNumberFormat="1" applyFont="1" applyFill="1" applyBorder="1" applyAlignment="1">
      <alignment horizontal="right" vertical="center"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165" fontId="81" fillId="56" borderId="70" xfId="188" applyNumberFormat="1" applyFont="1" applyFill="1" applyBorder="1" applyAlignment="1">
      <alignment horizontal="right" vertical="center"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165" fontId="81" fillId="56" borderId="66" xfId="188" applyNumberFormat="1" applyFont="1" applyFill="1" applyBorder="1" applyAlignment="1">
      <alignment horizontal="right" vertical="center"/>
    </xf>
    <xf numFmtId="0" fontId="81" fillId="56" borderId="71" xfId="373" applyFont="1" applyFill="1" applyBorder="1" applyAlignment="1">
      <alignment horizontal="center" vertical="center"/>
      <protection/>
    </xf>
    <xf numFmtId="0" fontId="81" fillId="56" borderId="71" xfId="373" applyFont="1" applyFill="1" applyBorder="1" applyAlignment="1">
      <alignment vertical="center" wrapText="1"/>
      <protection/>
    </xf>
    <xf numFmtId="165" fontId="81" fillId="56" borderId="72" xfId="188" applyNumberFormat="1" applyFont="1" applyFill="1" applyBorder="1" applyAlignment="1">
      <alignment horizontal="right" vertical="center"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3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2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0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4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0" xfId="440" applyFont="1" applyFill="1" applyBorder="1" applyAlignment="1">
      <alignment horizontal="left" vertical="center"/>
      <protection/>
    </xf>
    <xf numFmtId="165" fontId="2" fillId="56" borderId="73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103" fillId="0" borderId="0" xfId="0" applyFont="1" applyAlignment="1">
      <alignment vertical="center"/>
    </xf>
    <xf numFmtId="165" fontId="103" fillId="0" borderId="0" xfId="0" applyNumberFormat="1" applyFont="1" applyAlignment="1">
      <alignment vertical="center"/>
    </xf>
    <xf numFmtId="165" fontId="78" fillId="70" borderId="34" xfId="442" applyNumberFormat="1" applyFont="1" applyFill="1" applyBorder="1">
      <alignment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3" fillId="0" borderId="0" xfId="373" applyFont="1" applyAlignment="1">
      <alignment/>
      <protection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5" borderId="75" xfId="442" applyFont="1" applyFill="1" applyBorder="1" applyAlignment="1">
      <alignment horizontal="center" vertical="center" textRotation="90"/>
      <protection/>
    </xf>
    <xf numFmtId="0" fontId="3" fillId="75" borderId="45" xfId="442" applyFont="1" applyFill="1" applyBorder="1" applyAlignment="1">
      <alignment horizontal="center" vertical="center" textRotation="90"/>
      <protection/>
    </xf>
    <xf numFmtId="0" fontId="3" fillId="75" borderId="76" xfId="442" applyFont="1" applyFill="1" applyBorder="1" applyAlignment="1">
      <alignment horizontal="center" vertical="center" textRotation="90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18" activePane="bottomLeft" state="frozen"/>
      <selection pane="topLeft" activeCell="A1" sqref="A1"/>
      <selection pane="bottomLeft" activeCell="B3" sqref="B3:E3"/>
    </sheetView>
  </sheetViews>
  <sheetFormatPr defaultColWidth="9.140625" defaultRowHeight="12.75"/>
  <cols>
    <col min="1" max="1" width="2.00390625" style="134" customWidth="1"/>
    <col min="2" max="2" width="11.00390625" style="134" customWidth="1"/>
    <col min="3" max="3" width="5.140625" style="134" customWidth="1"/>
    <col min="4" max="4" width="73.7109375" style="134" customWidth="1"/>
    <col min="5" max="5" width="16.140625" style="134" customWidth="1"/>
    <col min="6" max="6" width="12.8515625" style="134" customWidth="1"/>
    <col min="7" max="16384" width="9.140625" style="134" customWidth="1"/>
  </cols>
  <sheetData>
    <row r="2" spans="2:5" s="232" customFormat="1" ht="13.5">
      <c r="B2" s="240" t="s">
        <v>84</v>
      </c>
      <c r="C2" s="240"/>
      <c r="D2" s="228" t="s">
        <v>244</v>
      </c>
      <c r="E2" s="233" t="s">
        <v>238</v>
      </c>
    </row>
    <row r="3" spans="2:5" s="232" customFormat="1" ht="13.5">
      <c r="B3" s="241" t="s">
        <v>245</v>
      </c>
      <c r="C3" s="241"/>
      <c r="D3" s="241"/>
      <c r="E3" s="241"/>
    </row>
    <row r="4" spans="2:3" ht="13.5">
      <c r="B4" s="135"/>
      <c r="C4" s="135"/>
    </row>
    <row r="5" spans="2:5" ht="18" customHeight="1">
      <c r="B5" s="136"/>
      <c r="C5" s="242" t="s">
        <v>85</v>
      </c>
      <c r="D5" s="243"/>
      <c r="E5" s="243"/>
    </row>
    <row r="6" ht="14.25" thickBot="1">
      <c r="E6" s="184" t="s">
        <v>86</v>
      </c>
    </row>
    <row r="7" spans="2:5" s="142" customFormat="1" ht="27.75" thickBot="1">
      <c r="B7" s="137" t="s">
        <v>87</v>
      </c>
      <c r="C7" s="138" t="s">
        <v>88</v>
      </c>
      <c r="D7" s="139"/>
      <c r="E7" s="140" t="s">
        <v>89</v>
      </c>
    </row>
    <row r="8" spans="3:5" s="142" customFormat="1" ht="6" customHeight="1">
      <c r="C8" s="143"/>
      <c r="D8" s="144"/>
      <c r="E8" s="145"/>
    </row>
    <row r="9" spans="3:5" s="146" customFormat="1" ht="14.25" thickBot="1">
      <c r="C9" s="239" t="s">
        <v>90</v>
      </c>
      <c r="D9" s="239"/>
      <c r="E9" s="239"/>
    </row>
    <row r="10" spans="2:5" s="152" customFormat="1" ht="15" customHeight="1">
      <c r="B10" s="147" t="s">
        <v>91</v>
      </c>
      <c r="C10" s="148">
        <v>1</v>
      </c>
      <c r="D10" s="149" t="s">
        <v>242</v>
      </c>
      <c r="E10" s="150">
        <v>1122634.852973149</v>
      </c>
    </row>
    <row r="11" spans="2:5" s="152" customFormat="1" ht="15" customHeight="1">
      <c r="B11" s="153" t="s">
        <v>92</v>
      </c>
      <c r="C11" s="154">
        <v>2</v>
      </c>
      <c r="D11" s="155" t="s">
        <v>93</v>
      </c>
      <c r="E11" s="156">
        <v>9429430.87991844</v>
      </c>
    </row>
    <row r="12" spans="2:5" s="152" customFormat="1" ht="15" customHeight="1">
      <c r="B12" s="153" t="s">
        <v>94</v>
      </c>
      <c r="C12" s="154">
        <v>3</v>
      </c>
      <c r="D12" s="155" t="s">
        <v>95</v>
      </c>
      <c r="E12" s="156">
        <v>0</v>
      </c>
    </row>
    <row r="13" spans="2:5" s="152" customFormat="1" ht="15" customHeight="1">
      <c r="B13" s="153" t="s">
        <v>96</v>
      </c>
      <c r="C13" s="154">
        <v>4</v>
      </c>
      <c r="D13" s="158" t="s">
        <v>97</v>
      </c>
      <c r="E13" s="156">
        <v>0</v>
      </c>
    </row>
    <row r="14" spans="2:5" s="152" customFormat="1" ht="27">
      <c r="B14" s="153" t="s">
        <v>98</v>
      </c>
      <c r="C14" s="154">
        <v>5</v>
      </c>
      <c r="D14" s="159" t="s">
        <v>99</v>
      </c>
      <c r="E14" s="156">
        <v>0</v>
      </c>
    </row>
    <row r="15" spans="2:5" s="152" customFormat="1" ht="15" customHeight="1">
      <c r="B15" s="153" t="s">
        <v>100</v>
      </c>
      <c r="C15" s="154">
        <v>6</v>
      </c>
      <c r="D15" s="158" t="s">
        <v>101</v>
      </c>
      <c r="E15" s="156">
        <v>1722608.75960929</v>
      </c>
    </row>
    <row r="16" spans="2:5" s="152" customFormat="1" ht="15" customHeight="1">
      <c r="B16" s="153" t="s">
        <v>102</v>
      </c>
      <c r="C16" s="154">
        <v>7</v>
      </c>
      <c r="D16" s="155" t="s">
        <v>103</v>
      </c>
      <c r="E16" s="156">
        <v>0</v>
      </c>
    </row>
    <row r="17" spans="2:5" s="152" customFormat="1" ht="15" customHeight="1">
      <c r="B17" s="153" t="s">
        <v>104</v>
      </c>
      <c r="C17" s="154">
        <v>8</v>
      </c>
      <c r="D17" s="158" t="s">
        <v>105</v>
      </c>
      <c r="E17" s="156">
        <v>0</v>
      </c>
    </row>
    <row r="18" spans="2:5" s="152" customFormat="1" ht="15" customHeight="1">
      <c r="B18" s="153" t="s">
        <v>106</v>
      </c>
      <c r="C18" s="154">
        <v>9</v>
      </c>
      <c r="D18" s="155" t="s">
        <v>107</v>
      </c>
      <c r="E18" s="156">
        <v>201179.1705479452</v>
      </c>
    </row>
    <row r="19" spans="2:5" s="152" customFormat="1" ht="15" customHeight="1">
      <c r="B19" s="153" t="s">
        <v>108</v>
      </c>
      <c r="C19" s="154">
        <v>10</v>
      </c>
      <c r="D19" s="155" t="s">
        <v>109</v>
      </c>
      <c r="E19" s="156">
        <v>0</v>
      </c>
    </row>
    <row r="20" spans="2:5" s="152" customFormat="1" ht="15" customHeight="1">
      <c r="B20" s="153" t="s">
        <v>110</v>
      </c>
      <c r="C20" s="154">
        <v>11</v>
      </c>
      <c r="D20" s="155" t="s">
        <v>111</v>
      </c>
      <c r="E20" s="156">
        <v>0</v>
      </c>
    </row>
    <row r="21" spans="2:5" s="152" customFormat="1" ht="15" customHeight="1">
      <c r="B21" s="153" t="s">
        <v>112</v>
      </c>
      <c r="C21" s="154">
        <v>12</v>
      </c>
      <c r="D21" s="155" t="s">
        <v>113</v>
      </c>
      <c r="E21" s="156">
        <v>0</v>
      </c>
    </row>
    <row r="22" spans="2:5" s="152" customFormat="1" ht="15" customHeight="1">
      <c r="B22" s="153" t="s">
        <v>114</v>
      </c>
      <c r="C22" s="154">
        <v>13</v>
      </c>
      <c r="D22" s="155" t="s">
        <v>115</v>
      </c>
      <c r="E22" s="156">
        <v>5412.82</v>
      </c>
    </row>
    <row r="23" spans="2:5" s="152" customFormat="1" ht="15" customHeight="1">
      <c r="B23" s="153" t="s">
        <v>116</v>
      </c>
      <c r="C23" s="154">
        <v>14</v>
      </c>
      <c r="D23" s="155" t="s">
        <v>117</v>
      </c>
      <c r="E23" s="156">
        <v>0</v>
      </c>
    </row>
    <row r="24" spans="2:5" s="152" customFormat="1" ht="15" customHeight="1">
      <c r="B24" s="153" t="s">
        <v>118</v>
      </c>
      <c r="C24" s="154">
        <v>15</v>
      </c>
      <c r="D24" s="155" t="s">
        <v>119</v>
      </c>
      <c r="E24" s="156">
        <v>0</v>
      </c>
    </row>
    <row r="25" spans="2:5" s="152" customFormat="1" ht="15" customHeight="1">
      <c r="B25" s="153" t="s">
        <v>120</v>
      </c>
      <c r="C25" s="154">
        <v>16</v>
      </c>
      <c r="D25" s="155" t="s">
        <v>121</v>
      </c>
      <c r="E25" s="156">
        <v>1000</v>
      </c>
    </row>
    <row r="26" spans="2:5" s="152" customFormat="1" ht="15" customHeight="1">
      <c r="B26" s="153" t="s">
        <v>122</v>
      </c>
      <c r="C26" s="154">
        <v>17</v>
      </c>
      <c r="D26" s="155" t="s">
        <v>123</v>
      </c>
      <c r="E26" s="156">
        <v>0</v>
      </c>
    </row>
    <row r="27" spans="2:5" s="152" customFormat="1" ht="15" customHeight="1">
      <c r="B27" s="153" t="s">
        <v>124</v>
      </c>
      <c r="C27" s="154">
        <v>18</v>
      </c>
      <c r="D27" s="160" t="s">
        <v>125</v>
      </c>
      <c r="E27" s="156">
        <v>977434.0432405806</v>
      </c>
    </row>
    <row r="28" spans="2:5" s="165" customFormat="1" ht="15" customHeight="1" thickBot="1">
      <c r="B28" s="161" t="s">
        <v>126</v>
      </c>
      <c r="C28" s="162">
        <v>19</v>
      </c>
      <c r="D28" s="163" t="s">
        <v>127</v>
      </c>
      <c r="E28" s="164">
        <f>SUM(E10:E27)</f>
        <v>13459700.526289403</v>
      </c>
    </row>
    <row r="29" spans="2:6" s="146" customFormat="1" ht="6" customHeight="1">
      <c r="B29" s="166"/>
      <c r="C29" s="167"/>
      <c r="D29" s="168"/>
      <c r="E29" s="169"/>
      <c r="F29" s="152"/>
    </row>
    <row r="30" spans="2:5" s="146" customFormat="1" ht="14.25" thickBot="1">
      <c r="B30" s="166"/>
      <c r="C30" s="239" t="s">
        <v>128</v>
      </c>
      <c r="D30" s="239"/>
      <c r="E30" s="239"/>
    </row>
    <row r="31" spans="2:5" s="152" customFormat="1" ht="15" customHeight="1">
      <c r="B31" s="147" t="s">
        <v>129</v>
      </c>
      <c r="C31" s="148">
        <v>20</v>
      </c>
      <c r="D31" s="170" t="s">
        <v>130</v>
      </c>
      <c r="E31" s="150">
        <v>2153630.453454597</v>
      </c>
    </row>
    <row r="32" spans="2:5" s="152" customFormat="1" ht="15" customHeight="1">
      <c r="B32" s="153" t="s">
        <v>131</v>
      </c>
      <c r="C32" s="154">
        <v>21</v>
      </c>
      <c r="D32" s="171" t="s">
        <v>132</v>
      </c>
      <c r="E32" s="156">
        <v>88167.81000000001</v>
      </c>
    </row>
    <row r="33" spans="2:5" s="152" customFormat="1" ht="15" customHeight="1">
      <c r="B33" s="153" t="s">
        <v>133</v>
      </c>
      <c r="C33" s="154">
        <v>22</v>
      </c>
      <c r="D33" s="158" t="s">
        <v>134</v>
      </c>
      <c r="E33" s="156">
        <v>0</v>
      </c>
    </row>
    <row r="34" spans="2:5" s="152" customFormat="1" ht="15" customHeight="1">
      <c r="B34" s="153" t="s">
        <v>135</v>
      </c>
      <c r="C34" s="154">
        <v>23</v>
      </c>
      <c r="D34" s="171" t="s">
        <v>136</v>
      </c>
      <c r="E34" s="156">
        <v>18065.1031085202</v>
      </c>
    </row>
    <row r="35" spans="2:5" s="152" customFormat="1" ht="15" customHeight="1">
      <c r="B35" s="153" t="s">
        <v>137</v>
      </c>
      <c r="C35" s="154">
        <v>24</v>
      </c>
      <c r="D35" s="171" t="s">
        <v>138</v>
      </c>
      <c r="E35" s="156">
        <v>0</v>
      </c>
    </row>
    <row r="36" spans="2:5" s="152" customFormat="1" ht="15" customHeight="1">
      <c r="B36" s="153" t="s">
        <v>139</v>
      </c>
      <c r="C36" s="154">
        <v>25</v>
      </c>
      <c r="D36" s="171" t="s">
        <v>140</v>
      </c>
      <c r="E36" s="156">
        <v>0</v>
      </c>
    </row>
    <row r="37" spans="2:5" s="152" customFormat="1" ht="15" customHeight="1">
      <c r="B37" s="153" t="s">
        <v>141</v>
      </c>
      <c r="C37" s="154">
        <v>26</v>
      </c>
      <c r="D37" s="171" t="s">
        <v>142</v>
      </c>
      <c r="E37" s="156">
        <v>0</v>
      </c>
    </row>
    <row r="38" spans="2:5" s="152" customFormat="1" ht="15" customHeight="1">
      <c r="B38" s="153" t="s">
        <v>143</v>
      </c>
      <c r="C38" s="154">
        <v>27</v>
      </c>
      <c r="D38" s="171" t="s">
        <v>144</v>
      </c>
      <c r="E38" s="156">
        <v>0</v>
      </c>
    </row>
    <row r="39" spans="2:5" s="152" customFormat="1" ht="15" customHeight="1">
      <c r="B39" s="153" t="s">
        <v>145</v>
      </c>
      <c r="C39" s="154">
        <v>28</v>
      </c>
      <c r="D39" s="171" t="s">
        <v>146</v>
      </c>
      <c r="E39" s="156">
        <v>0</v>
      </c>
    </row>
    <row r="40" spans="2:5" s="152" customFormat="1" ht="15" customHeight="1">
      <c r="B40" s="153" t="s">
        <v>147</v>
      </c>
      <c r="C40" s="154">
        <v>29</v>
      </c>
      <c r="D40" s="171" t="s">
        <v>148</v>
      </c>
      <c r="E40" s="156">
        <v>812863.2144817628</v>
      </c>
    </row>
    <row r="41" spans="2:5" s="165" customFormat="1" ht="15" customHeight="1" thickBot="1">
      <c r="B41" s="161" t="s">
        <v>149</v>
      </c>
      <c r="C41" s="162">
        <v>30</v>
      </c>
      <c r="D41" s="172" t="s">
        <v>150</v>
      </c>
      <c r="E41" s="164">
        <f>SUM(E31:E40)</f>
        <v>3072726.5810448797</v>
      </c>
    </row>
    <row r="42" spans="2:5" s="175" customFormat="1" ht="6" customHeight="1">
      <c r="B42" s="173"/>
      <c r="C42" s="174"/>
      <c r="D42" s="168"/>
      <c r="E42" s="169"/>
    </row>
    <row r="43" spans="2:5" s="146" customFormat="1" ht="14.25" thickBot="1">
      <c r="B43" s="176"/>
      <c r="C43" s="239" t="s">
        <v>151</v>
      </c>
      <c r="D43" s="239"/>
      <c r="E43" s="239"/>
    </row>
    <row r="44" spans="2:5" s="152" customFormat="1" ht="15" customHeight="1">
      <c r="B44" s="147" t="s">
        <v>152</v>
      </c>
      <c r="C44" s="148">
        <v>31</v>
      </c>
      <c r="D44" s="170" t="s">
        <v>153</v>
      </c>
      <c r="E44" s="150">
        <v>2500000</v>
      </c>
    </row>
    <row r="45" spans="2:5" s="152" customFormat="1" ht="15" customHeight="1">
      <c r="B45" s="153" t="s">
        <v>154</v>
      </c>
      <c r="C45" s="154">
        <v>32</v>
      </c>
      <c r="D45" s="171" t="s">
        <v>155</v>
      </c>
      <c r="E45" s="156">
        <v>0</v>
      </c>
    </row>
    <row r="46" spans="2:5" s="152" customFormat="1" ht="15" customHeight="1">
      <c r="B46" s="153" t="s">
        <v>156</v>
      </c>
      <c r="C46" s="154">
        <v>33</v>
      </c>
      <c r="D46" s="171" t="s">
        <v>157</v>
      </c>
      <c r="E46" s="156">
        <v>0</v>
      </c>
    </row>
    <row r="47" spans="2:5" s="152" customFormat="1" ht="15" customHeight="1">
      <c r="B47" s="153" t="s">
        <v>158</v>
      </c>
      <c r="C47" s="154">
        <v>34</v>
      </c>
      <c r="D47" s="171" t="s">
        <v>159</v>
      </c>
      <c r="E47" s="156">
        <v>6260035.937578928</v>
      </c>
    </row>
    <row r="48" spans="2:5" s="152" customFormat="1" ht="15" customHeight="1">
      <c r="B48" s="153" t="s">
        <v>160</v>
      </c>
      <c r="C48" s="154">
        <v>35</v>
      </c>
      <c r="D48" s="171" t="s">
        <v>161</v>
      </c>
      <c r="E48" s="156">
        <v>1626938.0076655974</v>
      </c>
    </row>
    <row r="49" spans="2:5" s="152" customFormat="1" ht="15" customHeight="1">
      <c r="B49" s="153" t="s">
        <v>162</v>
      </c>
      <c r="C49" s="154">
        <v>36</v>
      </c>
      <c r="D49" s="171" t="s">
        <v>163</v>
      </c>
      <c r="E49" s="156">
        <v>0</v>
      </c>
    </row>
    <row r="50" spans="2:5" s="165" customFormat="1" ht="15" customHeight="1">
      <c r="B50" s="153" t="s">
        <v>164</v>
      </c>
      <c r="C50" s="177">
        <v>37</v>
      </c>
      <c r="D50" s="178" t="s">
        <v>165</v>
      </c>
      <c r="E50" s="179">
        <f>SUM(E44+E45-E46+E47+E48+E49)</f>
        <v>10386973.945244525</v>
      </c>
    </row>
    <row r="51" spans="2:5" s="165" customFormat="1" ht="15" customHeight="1" thickBot="1">
      <c r="B51" s="161" t="s">
        <v>166</v>
      </c>
      <c r="C51" s="180">
        <v>38</v>
      </c>
      <c r="D51" s="181" t="s">
        <v>167</v>
      </c>
      <c r="E51" s="182">
        <f>E41+E50</f>
        <v>13459700.526289403</v>
      </c>
    </row>
    <row r="52" s="183" customFormat="1" ht="13.5"/>
    <row r="53" s="183" customFormat="1" ht="13.5"/>
    <row r="54" spans="3:5" ht="13.5">
      <c r="C54" s="237"/>
      <c r="D54" s="237"/>
      <c r="E54" s="237"/>
    </row>
    <row r="55" spans="3:5" ht="13.5">
      <c r="C55" s="238"/>
      <c r="D55" s="238"/>
      <c r="E55" s="238"/>
    </row>
    <row r="56" spans="3:5" ht="13.5">
      <c r="C56" s="237"/>
      <c r="D56" s="237"/>
      <c r="E56" s="237"/>
    </row>
    <row r="57" spans="3:5" ht="13.5">
      <c r="C57" s="238"/>
      <c r="D57" s="238"/>
      <c r="E57" s="238"/>
    </row>
    <row r="58" spans="3:5" ht="15" customHeight="1">
      <c r="C58" s="237"/>
      <c r="D58" s="237"/>
      <c r="E58" s="237"/>
    </row>
    <row r="59" spans="3:5" ht="13.5">
      <c r="C59" s="238"/>
      <c r="D59" s="238"/>
      <c r="E59" s="238"/>
    </row>
  </sheetData>
  <sheetProtection/>
  <mergeCells count="12">
    <mergeCell ref="B2:C2"/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43" activePane="bottomLeft" state="frozen"/>
      <selection pane="topLeft" activeCell="C120" sqref="C120"/>
      <selection pane="bottomLeft" activeCell="A1" sqref="A1"/>
    </sheetView>
  </sheetViews>
  <sheetFormatPr defaultColWidth="9.140625" defaultRowHeight="12.75"/>
  <cols>
    <col min="1" max="1" width="2.00390625" style="146" customWidth="1"/>
    <col min="2" max="2" width="11.00390625" style="146" customWidth="1"/>
    <col min="3" max="3" width="5.8515625" style="146" customWidth="1"/>
    <col min="4" max="4" width="81.7109375" style="146" customWidth="1"/>
    <col min="5" max="5" width="15.7109375" style="146" customWidth="1"/>
    <col min="6" max="16384" width="9.140625" style="146" customWidth="1"/>
  </cols>
  <sheetData>
    <row r="1" spans="2:5" ht="15" customHeight="1">
      <c r="B1" s="246" t="s">
        <v>84</v>
      </c>
      <c r="C1" s="246"/>
      <c r="D1" s="228" t="s">
        <v>244</v>
      </c>
      <c r="E1" s="229" t="s">
        <v>239</v>
      </c>
    </row>
    <row r="2" spans="2:5" ht="15" customHeight="1">
      <c r="B2" s="241" t="s">
        <v>246</v>
      </c>
      <c r="C2" s="241"/>
      <c r="D2" s="241"/>
      <c r="E2" s="241"/>
    </row>
    <row r="3" ht="15" customHeight="1"/>
    <row r="4" spans="4:5" s="185" customFormat="1" ht="12.75" customHeight="1">
      <c r="D4" s="247" t="s">
        <v>168</v>
      </c>
      <c r="E4" s="247"/>
    </row>
    <row r="5" ht="15" customHeight="1" thickBot="1">
      <c r="E5" s="227" t="s">
        <v>86</v>
      </c>
    </row>
    <row r="6" spans="2:5" s="188" customFormat="1" ht="45" customHeight="1" thickBot="1">
      <c r="B6" s="137" t="s">
        <v>87</v>
      </c>
      <c r="C6" s="186" t="s">
        <v>88</v>
      </c>
      <c r="D6" s="187"/>
      <c r="E6" s="141" t="s">
        <v>89</v>
      </c>
    </row>
    <row r="7" spans="3:5" s="175" customFormat="1" ht="9" customHeight="1">
      <c r="C7" s="189"/>
      <c r="D7" s="189"/>
      <c r="E7" s="190"/>
    </row>
    <row r="8" spans="3:5" s="175" customFormat="1" ht="15" customHeight="1" thickBot="1">
      <c r="C8" s="244" t="s">
        <v>169</v>
      </c>
      <c r="D8" s="244"/>
      <c r="E8" s="244"/>
    </row>
    <row r="9" spans="2:5" ht="15" customHeight="1">
      <c r="B9" s="191" t="s">
        <v>91</v>
      </c>
      <c r="C9" s="192">
        <v>1</v>
      </c>
      <c r="D9" s="193" t="s">
        <v>170</v>
      </c>
      <c r="E9" s="194">
        <v>2869481.7080507795</v>
      </c>
    </row>
    <row r="10" spans="2:5" ht="15" customHeight="1">
      <c r="B10" s="195" t="s">
        <v>92</v>
      </c>
      <c r="C10" s="196">
        <v>2</v>
      </c>
      <c r="D10" s="197" t="s">
        <v>171</v>
      </c>
      <c r="E10" s="198">
        <v>0</v>
      </c>
    </row>
    <row r="11" spans="2:5" ht="15" customHeight="1">
      <c r="B11" s="195" t="s">
        <v>94</v>
      </c>
      <c r="C11" s="196">
        <v>3</v>
      </c>
      <c r="D11" s="199" t="s">
        <v>172</v>
      </c>
      <c r="E11" s="198">
        <v>-779074.4266295771</v>
      </c>
    </row>
    <row r="12" spans="2:5" ht="15" customHeight="1">
      <c r="B12" s="195" t="s">
        <v>96</v>
      </c>
      <c r="C12" s="196">
        <v>4</v>
      </c>
      <c r="D12" s="200" t="s">
        <v>173</v>
      </c>
      <c r="E12" s="198">
        <v>0</v>
      </c>
    </row>
    <row r="13" spans="2:5" s="152" customFormat="1" ht="15" customHeight="1">
      <c r="B13" s="195" t="s">
        <v>98</v>
      </c>
      <c r="C13" s="154">
        <v>5</v>
      </c>
      <c r="D13" s="155" t="s">
        <v>174</v>
      </c>
      <c r="E13" s="157">
        <f>E9-E10-E11+E12</f>
        <v>3648556.134680357</v>
      </c>
    </row>
    <row r="14" spans="2:5" ht="15" customHeight="1">
      <c r="B14" s="195" t="s">
        <v>100</v>
      </c>
      <c r="C14" s="196">
        <v>6</v>
      </c>
      <c r="D14" s="197" t="s">
        <v>175</v>
      </c>
      <c r="E14" s="198">
        <v>1855660.2640830057</v>
      </c>
    </row>
    <row r="15" spans="2:5" ht="15" customHeight="1">
      <c r="B15" s="195" t="s">
        <v>102</v>
      </c>
      <c r="C15" s="196">
        <v>7</v>
      </c>
      <c r="D15" s="197" t="s">
        <v>176</v>
      </c>
      <c r="E15" s="198">
        <v>0</v>
      </c>
    </row>
    <row r="16" spans="2:5" ht="15" customHeight="1">
      <c r="B16" s="195" t="s">
        <v>104</v>
      </c>
      <c r="C16" s="196">
        <v>8</v>
      </c>
      <c r="D16" s="199" t="s">
        <v>177</v>
      </c>
      <c r="E16" s="198">
        <v>340073.138903195</v>
      </c>
    </row>
    <row r="17" spans="2:5" ht="15" customHeight="1">
      <c r="B17" s="195" t="s">
        <v>106</v>
      </c>
      <c r="C17" s="196">
        <v>9</v>
      </c>
      <c r="D17" s="199" t="s">
        <v>178</v>
      </c>
      <c r="E17" s="198">
        <v>0</v>
      </c>
    </row>
    <row r="18" spans="2:8" ht="15" customHeight="1">
      <c r="B18" s="195" t="s">
        <v>108</v>
      </c>
      <c r="C18" s="196">
        <v>10</v>
      </c>
      <c r="D18" s="199" t="s">
        <v>179</v>
      </c>
      <c r="E18" s="198">
        <v>214254.99222222215</v>
      </c>
      <c r="G18" s="175"/>
      <c r="H18" s="175"/>
    </row>
    <row r="19" spans="2:8" s="152" customFormat="1" ht="15" customHeight="1">
      <c r="B19" s="195" t="s">
        <v>110</v>
      </c>
      <c r="C19" s="154">
        <v>11</v>
      </c>
      <c r="D19" s="155" t="s">
        <v>180</v>
      </c>
      <c r="E19" s="157">
        <f>E14-E15+E16-E17-E18</f>
        <v>1981478.4107639785</v>
      </c>
      <c r="G19" s="189"/>
      <c r="H19" s="189"/>
    </row>
    <row r="20" spans="2:7" s="152" customFormat="1" ht="15" customHeight="1">
      <c r="B20" s="195" t="s">
        <v>112</v>
      </c>
      <c r="C20" s="154">
        <v>12</v>
      </c>
      <c r="D20" s="155" t="s">
        <v>181</v>
      </c>
      <c r="E20" s="198">
        <v>0</v>
      </c>
      <c r="G20" s="189"/>
    </row>
    <row r="21" spans="2:7" s="152" customFormat="1" ht="15" customHeight="1">
      <c r="B21" s="195" t="s">
        <v>114</v>
      </c>
      <c r="C21" s="154">
        <v>13</v>
      </c>
      <c r="D21" s="155" t="s">
        <v>182</v>
      </c>
      <c r="E21" s="198">
        <v>-127078.79000000001</v>
      </c>
      <c r="G21" s="189"/>
    </row>
    <row r="22" spans="2:5" s="152" customFormat="1" ht="15" customHeight="1" thickBot="1">
      <c r="B22" s="201" t="s">
        <v>116</v>
      </c>
      <c r="C22" s="202">
        <v>14</v>
      </c>
      <c r="D22" s="203" t="s">
        <v>183</v>
      </c>
      <c r="E22" s="204">
        <f>E13-E19-E20+E21</f>
        <v>1539998.9339163783</v>
      </c>
    </row>
    <row r="23" spans="3:5" ht="9" customHeight="1">
      <c r="C23" s="167"/>
      <c r="D23" s="205"/>
      <c r="E23" s="169"/>
    </row>
    <row r="24" spans="3:5" ht="15" customHeight="1" thickBot="1">
      <c r="C24" s="244" t="s">
        <v>184</v>
      </c>
      <c r="D24" s="244"/>
      <c r="E24" s="244"/>
    </row>
    <row r="25" spans="2:5" ht="15" customHeight="1">
      <c r="B25" s="191" t="s">
        <v>118</v>
      </c>
      <c r="C25" s="192">
        <v>15</v>
      </c>
      <c r="D25" s="193" t="s">
        <v>170</v>
      </c>
      <c r="E25" s="194">
        <v>1107</v>
      </c>
    </row>
    <row r="26" spans="2:7" ht="15" customHeight="1">
      <c r="B26" s="195" t="s">
        <v>120</v>
      </c>
      <c r="C26" s="196">
        <v>16</v>
      </c>
      <c r="D26" s="197" t="s">
        <v>171</v>
      </c>
      <c r="E26" s="198">
        <v>0</v>
      </c>
      <c r="G26" s="206"/>
    </row>
    <row r="27" spans="2:7" ht="15" customHeight="1">
      <c r="B27" s="195" t="s">
        <v>122</v>
      </c>
      <c r="C27" s="196">
        <v>17</v>
      </c>
      <c r="D27" s="199" t="s">
        <v>172</v>
      </c>
      <c r="E27" s="198">
        <v>-20.151610000000012</v>
      </c>
      <c r="G27" s="206"/>
    </row>
    <row r="28" spans="2:5" ht="15" customHeight="1">
      <c r="B28" s="195" t="s">
        <v>124</v>
      </c>
      <c r="C28" s="196">
        <v>18</v>
      </c>
      <c r="D28" s="199" t="s">
        <v>173</v>
      </c>
      <c r="E28" s="198">
        <v>0</v>
      </c>
    </row>
    <row r="29" spans="2:5" s="152" customFormat="1" ht="15" customHeight="1">
      <c r="B29" s="195" t="s">
        <v>126</v>
      </c>
      <c r="C29" s="154">
        <v>19</v>
      </c>
      <c r="D29" s="155" t="s">
        <v>185</v>
      </c>
      <c r="E29" s="157">
        <f>E25-E26-E27+E28</f>
        <v>1127.1516100000001</v>
      </c>
    </row>
    <row r="30" spans="2:7" ht="15" customHeight="1">
      <c r="B30" s="195" t="s">
        <v>129</v>
      </c>
      <c r="C30" s="196">
        <v>20</v>
      </c>
      <c r="D30" s="197" t="s">
        <v>175</v>
      </c>
      <c r="E30" s="198">
        <v>0</v>
      </c>
      <c r="G30" s="206"/>
    </row>
    <row r="31" spans="2:5" ht="15" customHeight="1">
      <c r="B31" s="195" t="s">
        <v>131</v>
      </c>
      <c r="C31" s="196">
        <v>21</v>
      </c>
      <c r="D31" s="197" t="s">
        <v>186</v>
      </c>
      <c r="E31" s="198">
        <v>0</v>
      </c>
    </row>
    <row r="32" spans="2:5" ht="15" customHeight="1">
      <c r="B32" s="195" t="s">
        <v>133</v>
      </c>
      <c r="C32" s="196">
        <v>22</v>
      </c>
      <c r="D32" s="199" t="s">
        <v>177</v>
      </c>
      <c r="E32" s="198">
        <v>0</v>
      </c>
    </row>
    <row r="33" spans="2:5" ht="15" customHeight="1">
      <c r="B33" s="195" t="s">
        <v>135</v>
      </c>
      <c r="C33" s="196">
        <v>23</v>
      </c>
      <c r="D33" s="199" t="s">
        <v>178</v>
      </c>
      <c r="E33" s="198">
        <v>0</v>
      </c>
    </row>
    <row r="34" spans="2:5" ht="15" customHeight="1">
      <c r="B34" s="195" t="s">
        <v>137</v>
      </c>
      <c r="C34" s="196">
        <v>24</v>
      </c>
      <c r="D34" s="199" t="s">
        <v>187</v>
      </c>
      <c r="E34" s="198">
        <v>0</v>
      </c>
    </row>
    <row r="35" spans="2:5" s="152" customFormat="1" ht="15" customHeight="1">
      <c r="B35" s="195" t="s">
        <v>139</v>
      </c>
      <c r="C35" s="154">
        <v>25</v>
      </c>
      <c r="D35" s="155" t="s">
        <v>188</v>
      </c>
      <c r="E35" s="157">
        <f>E30-E31+E32-E33-E34</f>
        <v>0</v>
      </c>
    </row>
    <row r="36" spans="2:5" ht="15" customHeight="1">
      <c r="B36" s="195" t="s">
        <v>141</v>
      </c>
      <c r="C36" s="196">
        <v>26</v>
      </c>
      <c r="D36" s="197" t="s">
        <v>189</v>
      </c>
      <c r="E36" s="198">
        <v>0</v>
      </c>
    </row>
    <row r="37" spans="2:5" ht="15" customHeight="1">
      <c r="B37" s="195" t="s">
        <v>143</v>
      </c>
      <c r="C37" s="196">
        <v>27</v>
      </c>
      <c r="D37" s="199" t="s">
        <v>190</v>
      </c>
      <c r="E37" s="198">
        <v>0</v>
      </c>
    </row>
    <row r="38" spans="2:5" s="152" customFormat="1" ht="15" customHeight="1">
      <c r="B38" s="195" t="s">
        <v>145</v>
      </c>
      <c r="C38" s="154">
        <v>28</v>
      </c>
      <c r="D38" s="155" t="s">
        <v>191</v>
      </c>
      <c r="E38" s="198">
        <v>0</v>
      </c>
    </row>
    <row r="39" spans="2:5" s="152" customFormat="1" ht="15" customHeight="1">
      <c r="B39" s="195" t="s">
        <v>147</v>
      </c>
      <c r="C39" s="154">
        <v>29</v>
      </c>
      <c r="D39" s="155" t="s">
        <v>192</v>
      </c>
      <c r="E39" s="198">
        <v>0</v>
      </c>
    </row>
    <row r="40" spans="2:5" s="152" customFormat="1" ht="15" customHeight="1">
      <c r="B40" s="195" t="s">
        <v>149</v>
      </c>
      <c r="C40" s="154">
        <v>30</v>
      </c>
      <c r="D40" s="155" t="s">
        <v>182</v>
      </c>
      <c r="E40" s="198">
        <v>0</v>
      </c>
    </row>
    <row r="41" spans="2:5" s="152" customFormat="1" ht="15" customHeight="1" thickBot="1">
      <c r="B41" s="201" t="s">
        <v>152</v>
      </c>
      <c r="C41" s="202">
        <v>31</v>
      </c>
      <c r="D41" s="203" t="s">
        <v>193</v>
      </c>
      <c r="E41" s="204">
        <f>E29-E35+E38-E39+E40</f>
        <v>1127.1516100000001</v>
      </c>
    </row>
    <row r="42" spans="3:5" s="189" customFormat="1" ht="9" customHeight="1" thickBot="1">
      <c r="C42" s="167"/>
      <c r="D42" s="207"/>
      <c r="E42" s="208"/>
    </row>
    <row r="43" spans="2:5" s="152" customFormat="1" ht="15" customHeight="1" thickBot="1">
      <c r="B43" s="209" t="s">
        <v>154</v>
      </c>
      <c r="C43" s="210">
        <v>32</v>
      </c>
      <c r="D43" s="211" t="s">
        <v>194</v>
      </c>
      <c r="E43" s="212">
        <f>E22+E41</f>
        <v>1541126.0855263784</v>
      </c>
    </row>
    <row r="44" spans="3:5" ht="9" customHeight="1">
      <c r="C44" s="167"/>
      <c r="D44" s="207"/>
      <c r="E44" s="169"/>
    </row>
    <row r="45" spans="3:5" ht="15" customHeight="1" thickBot="1">
      <c r="C45" s="167"/>
      <c r="D45" s="244" t="s">
        <v>195</v>
      </c>
      <c r="E45" s="244"/>
    </row>
    <row r="46" spans="2:5" ht="15" customHeight="1">
      <c r="B46" s="191" t="s">
        <v>156</v>
      </c>
      <c r="C46" s="192">
        <v>33</v>
      </c>
      <c r="D46" s="213" t="s">
        <v>196</v>
      </c>
      <c r="E46" s="194">
        <v>0</v>
      </c>
    </row>
    <row r="47" spans="2:5" ht="15" customHeight="1">
      <c r="B47" s="195" t="s">
        <v>158</v>
      </c>
      <c r="C47" s="196">
        <v>34</v>
      </c>
      <c r="D47" s="197" t="s">
        <v>197</v>
      </c>
      <c r="E47" s="198">
        <v>0</v>
      </c>
    </row>
    <row r="48" spans="2:5" ht="15" customHeight="1">
      <c r="B48" s="214" t="s">
        <v>160</v>
      </c>
      <c r="C48" s="196">
        <v>35</v>
      </c>
      <c r="D48" s="197" t="s">
        <v>198</v>
      </c>
      <c r="E48" s="198">
        <v>0</v>
      </c>
    </row>
    <row r="49" spans="2:5" s="152" customFormat="1" ht="15" customHeight="1" thickBot="1">
      <c r="B49" s="201" t="s">
        <v>162</v>
      </c>
      <c r="C49" s="202">
        <v>36</v>
      </c>
      <c r="D49" s="203" t="s">
        <v>199</v>
      </c>
      <c r="E49" s="204">
        <f>E46-E47-E48</f>
        <v>0</v>
      </c>
    </row>
    <row r="50" spans="3:5" ht="8.25" customHeight="1">
      <c r="C50" s="167"/>
      <c r="D50" s="205"/>
      <c r="E50" s="169"/>
    </row>
    <row r="51" spans="3:5" ht="15" customHeight="1" thickBot="1">
      <c r="C51" s="244" t="s">
        <v>200</v>
      </c>
      <c r="D51" s="244"/>
      <c r="E51" s="244"/>
    </row>
    <row r="52" spans="2:5" ht="15" customHeight="1">
      <c r="B52" s="191" t="s">
        <v>164</v>
      </c>
      <c r="C52" s="192">
        <v>37</v>
      </c>
      <c r="D52" s="193" t="s">
        <v>201</v>
      </c>
      <c r="E52" s="194">
        <v>775109.3197611725</v>
      </c>
    </row>
    <row r="53" spans="2:5" ht="15" customHeight="1">
      <c r="B53" s="195" t="s">
        <v>166</v>
      </c>
      <c r="C53" s="196">
        <v>38</v>
      </c>
      <c r="D53" s="199" t="s">
        <v>202</v>
      </c>
      <c r="E53" s="198">
        <v>0</v>
      </c>
    </row>
    <row r="54" spans="2:5" ht="15" customHeight="1">
      <c r="B54" s="195" t="s">
        <v>203</v>
      </c>
      <c r="C54" s="196">
        <v>39</v>
      </c>
      <c r="D54" s="199" t="s">
        <v>204</v>
      </c>
      <c r="E54" s="198">
        <v>19304.109589041098</v>
      </c>
    </row>
    <row r="55" spans="2:5" ht="15" customHeight="1">
      <c r="B55" s="195" t="s">
        <v>205</v>
      </c>
      <c r="C55" s="196">
        <v>40</v>
      </c>
      <c r="D55" s="199" t="s">
        <v>206</v>
      </c>
      <c r="E55" s="198">
        <v>0</v>
      </c>
    </row>
    <row r="56" spans="2:5" ht="15" customHeight="1">
      <c r="B56" s="195" t="s">
        <v>207</v>
      </c>
      <c r="C56" s="196">
        <v>41</v>
      </c>
      <c r="D56" s="199" t="s">
        <v>109</v>
      </c>
      <c r="E56" s="198">
        <v>0</v>
      </c>
    </row>
    <row r="57" spans="2:5" ht="15" customHeight="1">
      <c r="B57" s="195" t="s">
        <v>208</v>
      </c>
      <c r="C57" s="196">
        <v>42</v>
      </c>
      <c r="D57" s="199" t="s">
        <v>111</v>
      </c>
      <c r="E57" s="198">
        <v>0</v>
      </c>
    </row>
    <row r="58" spans="2:5" ht="15" customHeight="1">
      <c r="B58" s="195" t="s">
        <v>209</v>
      </c>
      <c r="C58" s="196">
        <v>43</v>
      </c>
      <c r="D58" s="199" t="s">
        <v>119</v>
      </c>
      <c r="E58" s="198">
        <v>0</v>
      </c>
    </row>
    <row r="59" spans="2:5" ht="15" customHeight="1">
      <c r="B59" s="195" t="s">
        <v>210</v>
      </c>
      <c r="C59" s="196">
        <v>44</v>
      </c>
      <c r="D59" s="199" t="s">
        <v>211</v>
      </c>
      <c r="E59" s="198">
        <v>33692.05049779901</v>
      </c>
    </row>
    <row r="60" spans="2:5" ht="15" customHeight="1">
      <c r="B60" s="195" t="s">
        <v>212</v>
      </c>
      <c r="C60" s="196">
        <v>45</v>
      </c>
      <c r="D60" s="199" t="s">
        <v>213</v>
      </c>
      <c r="E60" s="198">
        <v>0</v>
      </c>
    </row>
    <row r="61" spans="2:5" s="205" customFormat="1" ht="15" customHeight="1" thickBot="1">
      <c r="B61" s="201" t="s">
        <v>214</v>
      </c>
      <c r="C61" s="215">
        <v>46</v>
      </c>
      <c r="D61" s="216" t="s">
        <v>215</v>
      </c>
      <c r="E61" s="204">
        <f>SUM(E52:E60)</f>
        <v>828105.4798480127</v>
      </c>
    </row>
    <row r="62" spans="3:5" s="205" customFormat="1" ht="9" customHeight="1">
      <c r="C62" s="167"/>
      <c r="E62" s="208"/>
    </row>
    <row r="63" spans="3:5" s="205" customFormat="1" ht="15" customHeight="1" thickBot="1">
      <c r="C63" s="245" t="s">
        <v>216</v>
      </c>
      <c r="D63" s="245"/>
      <c r="E63" s="245"/>
    </row>
    <row r="64" spans="2:5" ht="15" customHeight="1">
      <c r="B64" s="191" t="s">
        <v>217</v>
      </c>
      <c r="C64" s="192">
        <v>47</v>
      </c>
      <c r="D64" s="217" t="s">
        <v>218</v>
      </c>
      <c r="E64" s="194">
        <v>39930.901</v>
      </c>
    </row>
    <row r="65" spans="2:5" ht="15" customHeight="1">
      <c r="B65" s="195" t="s">
        <v>219</v>
      </c>
      <c r="C65" s="196">
        <v>48</v>
      </c>
      <c r="D65" s="218" t="s">
        <v>220</v>
      </c>
      <c r="E65" s="198">
        <v>170127.1</v>
      </c>
    </row>
    <row r="66" spans="2:5" ht="15" customHeight="1">
      <c r="B66" s="195" t="s">
        <v>221</v>
      </c>
      <c r="C66" s="196">
        <v>49</v>
      </c>
      <c r="D66" s="218" t="s">
        <v>222</v>
      </c>
      <c r="E66" s="198">
        <v>1400.3100000000004</v>
      </c>
    </row>
    <row r="67" spans="2:5" ht="15" customHeight="1">
      <c r="B67" s="195" t="s">
        <v>223</v>
      </c>
      <c r="C67" s="196">
        <v>50</v>
      </c>
      <c r="D67" s="218" t="s">
        <v>224</v>
      </c>
      <c r="E67" s="198">
        <v>5649.7199999999975</v>
      </c>
    </row>
    <row r="68" spans="2:5" ht="15" customHeight="1">
      <c r="B68" s="195" t="s">
        <v>225</v>
      </c>
      <c r="C68" s="196">
        <v>51</v>
      </c>
      <c r="D68" s="218" t="s">
        <v>226</v>
      </c>
      <c r="E68" s="198">
        <v>1896.1994722486043</v>
      </c>
    </row>
    <row r="69" spans="2:5" ht="15" customHeight="1">
      <c r="B69" s="195" t="s">
        <v>227</v>
      </c>
      <c r="C69" s="196">
        <v>52</v>
      </c>
      <c r="D69" s="218" t="s">
        <v>228</v>
      </c>
      <c r="E69" s="198">
        <v>0</v>
      </c>
    </row>
    <row r="70" spans="2:5" ht="15" customHeight="1" thickBot="1">
      <c r="B70" s="219" t="s">
        <v>229</v>
      </c>
      <c r="C70" s="220">
        <v>53</v>
      </c>
      <c r="D70" s="221" t="s">
        <v>230</v>
      </c>
      <c r="E70" s="222">
        <v>-236182.6200014393</v>
      </c>
    </row>
    <row r="71" spans="3:5" s="175" customFormat="1" ht="9" customHeight="1" thickBot="1">
      <c r="C71" s="174"/>
      <c r="D71" s="223"/>
      <c r="E71" s="224"/>
    </row>
    <row r="72" spans="2:5" s="152" customFormat="1" ht="15" customHeight="1">
      <c r="B72" s="191" t="s">
        <v>231</v>
      </c>
      <c r="C72" s="148">
        <v>54</v>
      </c>
      <c r="D72" s="149" t="s">
        <v>232</v>
      </c>
      <c r="E72" s="151">
        <f>E43+E49+E61-E64-E65-E66-E67-E68-E69+E70</f>
        <v>1914044.714900703</v>
      </c>
    </row>
    <row r="73" spans="2:5" s="152" customFormat="1" ht="15" customHeight="1">
      <c r="B73" s="195" t="s">
        <v>233</v>
      </c>
      <c r="C73" s="154">
        <v>55</v>
      </c>
      <c r="D73" s="225" t="s">
        <v>234</v>
      </c>
      <c r="E73" s="157">
        <v>287106.70723510545</v>
      </c>
    </row>
    <row r="74" spans="2:5" s="152" customFormat="1" ht="15" customHeight="1" thickBot="1">
      <c r="B74" s="201" t="s">
        <v>235</v>
      </c>
      <c r="C74" s="202">
        <v>56</v>
      </c>
      <c r="D74" s="203" t="s">
        <v>236</v>
      </c>
      <c r="E74" s="204">
        <f>E72-E73</f>
        <v>1626938.0076655974</v>
      </c>
    </row>
    <row r="75" ht="13.5">
      <c r="D75" s="226"/>
    </row>
    <row r="76" spans="3:5" ht="13.5">
      <c r="C76" s="237"/>
      <c r="D76" s="237"/>
      <c r="E76" s="237"/>
    </row>
    <row r="77" spans="3:5" ht="13.5">
      <c r="C77" s="238"/>
      <c r="D77" s="238"/>
      <c r="E77" s="238"/>
    </row>
    <row r="78" spans="3:5" ht="13.5">
      <c r="C78" s="237"/>
      <c r="D78" s="237"/>
      <c r="E78" s="237"/>
    </row>
    <row r="79" spans="3:5" ht="13.5">
      <c r="C79" s="238"/>
      <c r="D79" s="238"/>
      <c r="E79" s="238"/>
    </row>
    <row r="80" spans="3:5" ht="13.5">
      <c r="C80" s="237"/>
      <c r="D80" s="237"/>
      <c r="E80" s="237"/>
    </row>
    <row r="81" spans="3:5" ht="13.5">
      <c r="C81" s="238"/>
      <c r="D81" s="238"/>
      <c r="E81" s="238"/>
    </row>
  </sheetData>
  <sheetProtection/>
  <mergeCells count="14">
    <mergeCell ref="B1:C1"/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M52"/>
  <sheetViews>
    <sheetView tabSelected="1" zoomScale="80" zoomScaleNormal="80" zoomScaleSheetLayoutView="7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1" sqref="A11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10.140625" style="5" customWidth="1"/>
    <col min="4" max="5" width="9.8515625" style="5" customWidth="1"/>
    <col min="6" max="6" width="11.28125" style="5" customWidth="1"/>
    <col min="7" max="7" width="13.28125" style="5" customWidth="1"/>
    <col min="8" max="8" width="19.140625" style="5" customWidth="1"/>
    <col min="9" max="9" width="11.28125" style="5" customWidth="1"/>
    <col min="10" max="12" width="12.00390625" style="5" customWidth="1"/>
    <col min="13" max="13" width="11.28125" style="5" customWidth="1"/>
    <col min="14" max="14" width="13.57421875" style="5" customWidth="1"/>
    <col min="15" max="15" width="12.140625" style="5" customWidth="1"/>
    <col min="16" max="17" width="12.00390625" style="5" customWidth="1"/>
    <col min="18" max="18" width="11.28125" style="5" bestFit="1" customWidth="1"/>
    <col min="19" max="19" width="12.00390625" style="5" bestFit="1" customWidth="1"/>
    <col min="20" max="20" width="10.57421875" style="5" bestFit="1" customWidth="1"/>
    <col min="21" max="21" width="12.00390625" style="5" bestFit="1" customWidth="1"/>
    <col min="22" max="22" width="10.8515625" style="5" bestFit="1" customWidth="1"/>
    <col min="23" max="23" width="10.57421875" style="5" bestFit="1" customWidth="1"/>
    <col min="24" max="24" width="10.140625" style="5" bestFit="1" customWidth="1"/>
    <col min="25" max="27" width="11.57421875" style="5" bestFit="1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3.5">
      <c r="A1" s="252" t="s">
        <v>237</v>
      </c>
      <c r="B1" s="252"/>
      <c r="C1" s="133"/>
      <c r="D1" s="133"/>
      <c r="E1" s="133"/>
      <c r="F1" s="133"/>
      <c r="G1" s="133"/>
      <c r="H1" s="133"/>
    </row>
    <row r="2" spans="1:8" ht="13.5">
      <c r="A2" s="230" t="s">
        <v>241</v>
      </c>
      <c r="C2" s="133"/>
      <c r="D2" s="133"/>
      <c r="E2" s="133"/>
      <c r="F2" s="133"/>
      <c r="G2" s="133"/>
      <c r="H2" s="133"/>
    </row>
    <row r="3" spans="1:8" ht="13.5">
      <c r="A3" s="231" t="s">
        <v>243</v>
      </c>
      <c r="C3" s="133"/>
      <c r="D3" s="133"/>
      <c r="E3" s="133"/>
      <c r="F3" s="133"/>
      <c r="G3" s="133"/>
      <c r="H3" s="133"/>
    </row>
    <row r="4" spans="1:8" ht="13.5">
      <c r="A4" s="231" t="str">
        <f>'IS'!B2</f>
        <v>ანგარიშგების პერიოდი: 1 იანვარი 2022 – 30 სექტემბერი 2022</v>
      </c>
      <c r="C4" s="133"/>
      <c r="D4" s="133"/>
      <c r="E4" s="133"/>
      <c r="F4" s="133"/>
      <c r="G4" s="133"/>
      <c r="H4" s="133"/>
    </row>
    <row r="5" spans="1:8" ht="13.5">
      <c r="A5" s="133"/>
      <c r="B5" s="133"/>
      <c r="C5" s="133"/>
      <c r="D5" s="133"/>
      <c r="E5" s="133"/>
      <c r="F5" s="133"/>
      <c r="G5" s="133"/>
      <c r="H5" s="133"/>
    </row>
    <row r="6" spans="1:38" ht="15" customHeight="1">
      <c r="A6" s="133"/>
      <c r="B6" s="133"/>
      <c r="C6" s="266" t="s">
        <v>82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C6" s="268" t="s">
        <v>83</v>
      </c>
      <c r="AD6" s="268"/>
      <c r="AE6" s="268"/>
      <c r="AF6" s="268"/>
      <c r="AG6" s="268"/>
      <c r="AH6" s="268"/>
      <c r="AI6" s="268"/>
      <c r="AJ6" s="268"/>
      <c r="AK6" s="268"/>
      <c r="AL6" s="268"/>
    </row>
    <row r="7" spans="1:38" ht="15.75" customHeight="1" thickBot="1">
      <c r="A7" s="133"/>
      <c r="B7" s="133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C7" s="269"/>
      <c r="AD7" s="269"/>
      <c r="AE7" s="269"/>
      <c r="AF7" s="269"/>
      <c r="AG7" s="269"/>
      <c r="AH7" s="269"/>
      <c r="AI7" s="269"/>
      <c r="AJ7" s="269"/>
      <c r="AK7" s="269"/>
      <c r="AL7" s="269"/>
    </row>
    <row r="8" spans="1:38" s="1" customFormat="1" ht="89.25" customHeight="1">
      <c r="A8" s="253" t="s">
        <v>23</v>
      </c>
      <c r="B8" s="256" t="s">
        <v>70</v>
      </c>
      <c r="C8" s="260" t="s">
        <v>22</v>
      </c>
      <c r="D8" s="250"/>
      <c r="E8" s="250"/>
      <c r="F8" s="250"/>
      <c r="G8" s="250"/>
      <c r="H8" s="261" t="s">
        <v>240</v>
      </c>
      <c r="I8" s="250" t="s">
        <v>71</v>
      </c>
      <c r="J8" s="250"/>
      <c r="K8" s="250" t="s">
        <v>72</v>
      </c>
      <c r="L8" s="250"/>
      <c r="M8" s="250"/>
      <c r="N8" s="250"/>
      <c r="O8" s="250"/>
      <c r="P8" s="250" t="s">
        <v>73</v>
      </c>
      <c r="Q8" s="250"/>
      <c r="R8" s="250" t="s">
        <v>74</v>
      </c>
      <c r="S8" s="250"/>
      <c r="T8" s="250"/>
      <c r="U8" s="250"/>
      <c r="V8" s="250"/>
      <c r="W8" s="250"/>
      <c r="X8" s="250"/>
      <c r="Y8" s="250"/>
      <c r="Z8" s="250" t="s">
        <v>77</v>
      </c>
      <c r="AA8" s="256"/>
      <c r="AC8" s="272" t="s">
        <v>71</v>
      </c>
      <c r="AD8" s="250"/>
      <c r="AE8" s="250" t="s">
        <v>72</v>
      </c>
      <c r="AF8" s="250"/>
      <c r="AG8" s="250" t="s">
        <v>78</v>
      </c>
      <c r="AH8" s="250"/>
      <c r="AI8" s="250" t="s">
        <v>79</v>
      </c>
      <c r="AJ8" s="250"/>
      <c r="AK8" s="250" t="s">
        <v>77</v>
      </c>
      <c r="AL8" s="256"/>
    </row>
    <row r="9" spans="1:38" s="1" customFormat="1" ht="50.25" customHeight="1">
      <c r="A9" s="254"/>
      <c r="B9" s="257"/>
      <c r="C9" s="259" t="s">
        <v>15</v>
      </c>
      <c r="D9" s="251"/>
      <c r="E9" s="251"/>
      <c r="F9" s="251"/>
      <c r="G9" s="12" t="s">
        <v>16</v>
      </c>
      <c r="H9" s="262"/>
      <c r="I9" s="248" t="s">
        <v>0</v>
      </c>
      <c r="J9" s="248" t="s">
        <v>1</v>
      </c>
      <c r="K9" s="251" t="s">
        <v>0</v>
      </c>
      <c r="L9" s="251"/>
      <c r="M9" s="251"/>
      <c r="N9" s="251"/>
      <c r="O9" s="12" t="s">
        <v>1</v>
      </c>
      <c r="P9" s="248" t="s">
        <v>80</v>
      </c>
      <c r="Q9" s="248" t="s">
        <v>81</v>
      </c>
      <c r="R9" s="251" t="s">
        <v>75</v>
      </c>
      <c r="S9" s="251"/>
      <c r="T9" s="251"/>
      <c r="U9" s="251"/>
      <c r="V9" s="251" t="s">
        <v>76</v>
      </c>
      <c r="W9" s="251"/>
      <c r="X9" s="251"/>
      <c r="Y9" s="251"/>
      <c r="Z9" s="248" t="s">
        <v>17</v>
      </c>
      <c r="AA9" s="270" t="s">
        <v>18</v>
      </c>
      <c r="AC9" s="273" t="s">
        <v>0</v>
      </c>
      <c r="AD9" s="248" t="s">
        <v>1</v>
      </c>
      <c r="AE9" s="248" t="s">
        <v>0</v>
      </c>
      <c r="AF9" s="248" t="s">
        <v>1</v>
      </c>
      <c r="AG9" s="248" t="s">
        <v>80</v>
      </c>
      <c r="AH9" s="248" t="s">
        <v>81</v>
      </c>
      <c r="AI9" s="248" t="s">
        <v>75</v>
      </c>
      <c r="AJ9" s="248" t="s">
        <v>76</v>
      </c>
      <c r="AK9" s="248" t="s">
        <v>17</v>
      </c>
      <c r="AL9" s="270" t="s">
        <v>18</v>
      </c>
    </row>
    <row r="10" spans="1:38" s="1" customFormat="1" ht="102.75" customHeight="1" thickBot="1">
      <c r="A10" s="255"/>
      <c r="B10" s="258"/>
      <c r="C10" s="87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3"/>
      <c r="I10" s="249"/>
      <c r="J10" s="24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9"/>
      <c r="Q10" s="24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9"/>
      <c r="AA10" s="271"/>
      <c r="AC10" s="274"/>
      <c r="AD10" s="249"/>
      <c r="AE10" s="249"/>
      <c r="AF10" s="249"/>
      <c r="AG10" s="249"/>
      <c r="AH10" s="249"/>
      <c r="AI10" s="249"/>
      <c r="AJ10" s="249"/>
      <c r="AK10" s="249"/>
      <c r="AL10" s="271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90">
        <f t="shared" si="0"/>
        <v>369</v>
      </c>
      <c r="E11" s="90">
        <f t="shared" si="0"/>
        <v>0</v>
      </c>
      <c r="F11" s="90">
        <f t="shared" si="0"/>
        <v>369</v>
      </c>
      <c r="G11" s="90">
        <f t="shared" si="0"/>
        <v>36</v>
      </c>
      <c r="H11" s="47"/>
      <c r="I11" s="90">
        <f t="shared" si="0"/>
        <v>1107</v>
      </c>
      <c r="J11" s="90">
        <f t="shared" si="0"/>
        <v>0</v>
      </c>
      <c r="K11" s="90">
        <f t="shared" si="0"/>
        <v>0</v>
      </c>
      <c r="L11" s="90">
        <f t="shared" si="0"/>
        <v>1107</v>
      </c>
      <c r="M11" s="90">
        <f t="shared" si="0"/>
        <v>0</v>
      </c>
      <c r="N11" s="75">
        <f>SUM(N12:N15)</f>
        <v>1107</v>
      </c>
      <c r="O11" s="90">
        <f t="shared" si="0"/>
        <v>0</v>
      </c>
      <c r="P11" s="90">
        <f t="shared" si="0"/>
        <v>1127.1516100000001</v>
      </c>
      <c r="Q11" s="90">
        <f t="shared" si="0"/>
        <v>1127.1516100000001</v>
      </c>
      <c r="R11" s="90">
        <f t="shared" si="0"/>
        <v>0</v>
      </c>
      <c r="S11" s="90">
        <f t="shared" si="0"/>
        <v>0</v>
      </c>
      <c r="T11" s="90">
        <f t="shared" si="0"/>
        <v>0</v>
      </c>
      <c r="U11" s="66">
        <f t="shared" si="0"/>
        <v>0</v>
      </c>
      <c r="V11" s="90">
        <f t="shared" si="0"/>
        <v>0</v>
      </c>
      <c r="W11" s="90">
        <f t="shared" si="0"/>
        <v>0</v>
      </c>
      <c r="X11" s="90">
        <f t="shared" si="0"/>
        <v>0</v>
      </c>
      <c r="Y11" s="66">
        <f>SUM(Y12:Y15)</f>
        <v>0</v>
      </c>
      <c r="Z11" s="90">
        <f t="shared" si="0"/>
        <v>0</v>
      </c>
      <c r="AA11" s="91">
        <f t="shared" si="0"/>
        <v>0</v>
      </c>
      <c r="AC11" s="89">
        <f t="shared" si="0"/>
        <v>0</v>
      </c>
      <c r="AD11" s="90">
        <f t="shared" si="0"/>
        <v>0</v>
      </c>
      <c r="AE11" s="90">
        <f t="shared" si="0"/>
        <v>0</v>
      </c>
      <c r="AF11" s="90">
        <f t="shared" si="0"/>
        <v>0</v>
      </c>
      <c r="AG11" s="90">
        <f t="shared" si="0"/>
        <v>0</v>
      </c>
      <c r="AH11" s="90">
        <f t="shared" si="0"/>
        <v>0</v>
      </c>
      <c r="AI11" s="90">
        <f t="shared" si="0"/>
        <v>0</v>
      </c>
      <c r="AJ11" s="90">
        <f t="shared" si="0"/>
        <v>0</v>
      </c>
      <c r="AK11" s="90">
        <f t="shared" si="0"/>
        <v>0</v>
      </c>
      <c r="AL11" s="91">
        <f t="shared" si="0"/>
        <v>0</v>
      </c>
    </row>
    <row r="12" spans="1:38" s="4" customFormat="1" ht="24.75" customHeight="1">
      <c r="A12" s="17"/>
      <c r="B12" s="39" t="s">
        <v>26</v>
      </c>
      <c r="C12" s="121">
        <v>0</v>
      </c>
      <c r="D12" s="92">
        <v>369</v>
      </c>
      <c r="E12" s="92">
        <v>0</v>
      </c>
      <c r="F12" s="62">
        <f>SUM(C12:E12)</f>
        <v>369</v>
      </c>
      <c r="G12" s="92">
        <v>36</v>
      </c>
      <c r="H12" s="46"/>
      <c r="I12" s="92">
        <v>1107</v>
      </c>
      <c r="J12" s="92">
        <v>0</v>
      </c>
      <c r="K12" s="92">
        <v>0</v>
      </c>
      <c r="L12" s="92">
        <v>1107</v>
      </c>
      <c r="M12" s="92">
        <v>0</v>
      </c>
      <c r="N12" s="76">
        <f>SUM(K12:M12)</f>
        <v>1107</v>
      </c>
      <c r="O12" s="92">
        <v>0</v>
      </c>
      <c r="P12" s="92">
        <v>1127.1516100000001</v>
      </c>
      <c r="Q12" s="92">
        <v>1127.1516100000001</v>
      </c>
      <c r="R12" s="92">
        <v>0</v>
      </c>
      <c r="S12" s="92">
        <v>0</v>
      </c>
      <c r="T12" s="92">
        <v>0</v>
      </c>
      <c r="U12" s="62">
        <f>SUM(R12:T12)</f>
        <v>0</v>
      </c>
      <c r="V12" s="92">
        <v>0</v>
      </c>
      <c r="W12" s="92">
        <v>0</v>
      </c>
      <c r="X12" s="92">
        <v>0</v>
      </c>
      <c r="Y12" s="62">
        <f>SUM(V12:X12)</f>
        <v>0</v>
      </c>
      <c r="Z12" s="92">
        <v>0</v>
      </c>
      <c r="AA12" s="93">
        <v>0</v>
      </c>
      <c r="AC12" s="124">
        <v>0</v>
      </c>
      <c r="AD12" s="125">
        <v>0</v>
      </c>
      <c r="AE12" s="92"/>
      <c r="AF12" s="92"/>
      <c r="AG12" s="92">
        <v>0</v>
      </c>
      <c r="AH12" s="92">
        <v>0</v>
      </c>
      <c r="AI12" s="92"/>
      <c r="AJ12" s="92"/>
      <c r="AK12" s="92"/>
      <c r="AL12" s="93"/>
    </row>
    <row r="13" spans="1:39" ht="24.75" customHeight="1">
      <c r="A13" s="18"/>
      <c r="B13" s="88" t="s">
        <v>27</v>
      </c>
      <c r="C13" s="122">
        <v>0</v>
      </c>
      <c r="D13" s="95">
        <v>0</v>
      </c>
      <c r="E13" s="95">
        <v>0</v>
      </c>
      <c r="F13" s="63">
        <f>SUM(C13:E13)</f>
        <v>0</v>
      </c>
      <c r="G13" s="95">
        <v>0</v>
      </c>
      <c r="H13" s="123"/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77">
        <f>SUM(K13:M13)</f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63">
        <f>SUM(R13:T13)</f>
        <v>0</v>
      </c>
      <c r="V13" s="95">
        <v>0</v>
      </c>
      <c r="W13" s="95">
        <v>0</v>
      </c>
      <c r="X13" s="95">
        <v>0</v>
      </c>
      <c r="Y13" s="63">
        <f>SUM(V13:X13)</f>
        <v>0</v>
      </c>
      <c r="Z13" s="95">
        <v>0</v>
      </c>
      <c r="AA13" s="96">
        <v>0</v>
      </c>
      <c r="AC13" s="124">
        <v>0</v>
      </c>
      <c r="AD13" s="125">
        <v>0</v>
      </c>
      <c r="AE13" s="95"/>
      <c r="AF13" s="95"/>
      <c r="AG13" s="95">
        <v>0</v>
      </c>
      <c r="AH13" s="95">
        <v>0</v>
      </c>
      <c r="AI13" s="95"/>
      <c r="AJ13" s="95"/>
      <c r="AK13" s="95"/>
      <c r="AL13" s="96"/>
      <c r="AM13" s="4"/>
    </row>
    <row r="14" spans="1:39" ht="24.75" customHeight="1">
      <c r="A14" s="18"/>
      <c r="B14" s="88" t="s">
        <v>28</v>
      </c>
      <c r="C14" s="122">
        <v>0</v>
      </c>
      <c r="D14" s="95">
        <v>0</v>
      </c>
      <c r="E14" s="95">
        <v>0</v>
      </c>
      <c r="F14" s="63">
        <f>SUM(C14:E14)</f>
        <v>0</v>
      </c>
      <c r="G14" s="95">
        <v>0</v>
      </c>
      <c r="H14" s="123"/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77">
        <f>SUM(K14:M14)</f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63">
        <f>SUM(R14:T14)</f>
        <v>0</v>
      </c>
      <c r="V14" s="95">
        <v>0</v>
      </c>
      <c r="W14" s="95">
        <v>0</v>
      </c>
      <c r="X14" s="95">
        <v>0</v>
      </c>
      <c r="Y14" s="63">
        <f>SUM(V14:X14)</f>
        <v>0</v>
      </c>
      <c r="Z14" s="95">
        <v>0</v>
      </c>
      <c r="AA14" s="96">
        <v>0</v>
      </c>
      <c r="AC14" s="124">
        <v>0</v>
      </c>
      <c r="AD14" s="125">
        <v>0</v>
      </c>
      <c r="AE14" s="95"/>
      <c r="AF14" s="95"/>
      <c r="AG14" s="95">
        <v>0</v>
      </c>
      <c r="AH14" s="95">
        <v>0</v>
      </c>
      <c r="AI14" s="95"/>
      <c r="AJ14" s="95"/>
      <c r="AK14" s="95"/>
      <c r="AL14" s="96"/>
      <c r="AM14" s="4"/>
    </row>
    <row r="15" spans="1:39" ht="24.75" customHeight="1" thickBot="1">
      <c r="A15" s="19"/>
      <c r="B15" s="40" t="s">
        <v>29</v>
      </c>
      <c r="C15" s="25">
        <v>0</v>
      </c>
      <c r="D15" s="97">
        <v>0</v>
      </c>
      <c r="E15" s="97">
        <v>0</v>
      </c>
      <c r="F15" s="64">
        <f>SUM(C15:E15)</f>
        <v>0</v>
      </c>
      <c r="G15" s="97">
        <v>0</v>
      </c>
      <c r="H15" s="48"/>
      <c r="I15" s="97">
        <v>0</v>
      </c>
      <c r="J15" s="97">
        <v>0</v>
      </c>
      <c r="K15" s="97">
        <v>0</v>
      </c>
      <c r="L15" s="97">
        <v>0</v>
      </c>
      <c r="M15" s="97">
        <v>0</v>
      </c>
      <c r="N15" s="78">
        <f>SUM(K15:M15)</f>
        <v>0</v>
      </c>
      <c r="O15" s="97">
        <v>0</v>
      </c>
      <c r="P15" s="97">
        <v>0</v>
      </c>
      <c r="Q15" s="97">
        <v>0</v>
      </c>
      <c r="R15" s="97">
        <v>0</v>
      </c>
      <c r="S15" s="97">
        <v>0</v>
      </c>
      <c r="T15" s="97">
        <v>0</v>
      </c>
      <c r="U15" s="64">
        <f>SUM(R15:T15)</f>
        <v>0</v>
      </c>
      <c r="V15" s="97">
        <v>0</v>
      </c>
      <c r="W15" s="97">
        <v>0</v>
      </c>
      <c r="X15" s="97">
        <v>0</v>
      </c>
      <c r="Y15" s="64">
        <f>SUM(V15:X15)</f>
        <v>0</v>
      </c>
      <c r="Z15" s="97">
        <v>0</v>
      </c>
      <c r="AA15" s="98">
        <v>0</v>
      </c>
      <c r="AC15" s="124">
        <v>0</v>
      </c>
      <c r="AD15" s="97">
        <v>0</v>
      </c>
      <c r="AE15" s="97"/>
      <c r="AF15" s="97"/>
      <c r="AG15" s="97">
        <v>0</v>
      </c>
      <c r="AH15" s="97">
        <v>0</v>
      </c>
      <c r="AI15" s="97"/>
      <c r="AJ15" s="97"/>
      <c r="AK15" s="97"/>
      <c r="AL15" s="98"/>
      <c r="AM15" s="4"/>
    </row>
    <row r="16" spans="1:39" ht="24.75" customHeight="1" thickBot="1">
      <c r="A16" s="13" t="s">
        <v>30</v>
      </c>
      <c r="B16" s="3" t="s">
        <v>11</v>
      </c>
      <c r="C16" s="26">
        <v>0</v>
      </c>
      <c r="D16" s="99">
        <v>0</v>
      </c>
      <c r="E16" s="99">
        <v>0</v>
      </c>
      <c r="F16" s="65">
        <f>SUM(C16:E16)</f>
        <v>0</v>
      </c>
      <c r="G16" s="99">
        <v>0</v>
      </c>
      <c r="H16" s="47"/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79">
        <f>SUM(K16:M16)</f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65">
        <f>SUM(R16:T16)</f>
        <v>0</v>
      </c>
      <c r="V16" s="99">
        <v>0</v>
      </c>
      <c r="W16" s="99">
        <v>0</v>
      </c>
      <c r="X16" s="99">
        <v>0</v>
      </c>
      <c r="Y16" s="65">
        <f>SUM(V16:X16)</f>
        <v>0</v>
      </c>
      <c r="Z16" s="99">
        <v>0</v>
      </c>
      <c r="AA16" s="100">
        <v>0</v>
      </c>
      <c r="AC16" s="124">
        <v>0</v>
      </c>
      <c r="AD16" s="236">
        <v>0</v>
      </c>
      <c r="AE16" s="99"/>
      <c r="AF16" s="99"/>
      <c r="AG16" s="99">
        <v>0</v>
      </c>
      <c r="AH16" s="99">
        <v>0</v>
      </c>
      <c r="AI16" s="99"/>
      <c r="AJ16" s="99"/>
      <c r="AK16" s="99"/>
      <c r="AL16" s="100"/>
      <c r="AM16" s="4"/>
    </row>
    <row r="17" spans="1:39" ht="24.75" customHeight="1" thickBot="1">
      <c r="A17" s="13" t="s">
        <v>31</v>
      </c>
      <c r="B17" s="3" t="s">
        <v>32</v>
      </c>
      <c r="C17" s="24">
        <f>SUM(C18:C19)</f>
        <v>142</v>
      </c>
      <c r="D17" s="90">
        <f>SUM(D18:D19)</f>
        <v>0</v>
      </c>
      <c r="E17" s="90">
        <f>SUM(E18:E19)</f>
        <v>0</v>
      </c>
      <c r="F17" s="66">
        <f>SUM(F18:F19)</f>
        <v>142</v>
      </c>
      <c r="G17" s="90">
        <f>SUM(G18:G19)</f>
        <v>652</v>
      </c>
      <c r="H17" s="50"/>
      <c r="I17" s="90">
        <f aca="true" t="shared" si="1" ref="I17:AA17">SUM(I18:I19)</f>
        <v>10028.886161000008</v>
      </c>
      <c r="J17" s="90">
        <f t="shared" si="1"/>
        <v>0</v>
      </c>
      <c r="K17" s="90">
        <f t="shared" si="1"/>
        <v>9936.991292000008</v>
      </c>
      <c r="L17" s="90">
        <f t="shared" si="1"/>
        <v>0</v>
      </c>
      <c r="M17" s="90">
        <f t="shared" si="1"/>
        <v>0</v>
      </c>
      <c r="N17" s="75">
        <f t="shared" si="1"/>
        <v>9936.991292000008</v>
      </c>
      <c r="O17" s="90">
        <f t="shared" si="1"/>
        <v>0</v>
      </c>
      <c r="P17" s="90">
        <f t="shared" si="1"/>
        <v>14448.600885999918</v>
      </c>
      <c r="Q17" s="90">
        <f t="shared" si="1"/>
        <v>14448.600885999918</v>
      </c>
      <c r="R17" s="90">
        <f t="shared" si="1"/>
        <v>0</v>
      </c>
      <c r="S17" s="90">
        <f t="shared" si="1"/>
        <v>0</v>
      </c>
      <c r="T17" s="90">
        <f t="shared" si="1"/>
        <v>0</v>
      </c>
      <c r="U17" s="66">
        <f t="shared" si="1"/>
        <v>0</v>
      </c>
      <c r="V17" s="90">
        <f t="shared" si="1"/>
        <v>0</v>
      </c>
      <c r="W17" s="90">
        <f t="shared" si="1"/>
        <v>0</v>
      </c>
      <c r="X17" s="90">
        <f t="shared" si="1"/>
        <v>0</v>
      </c>
      <c r="Y17" s="66">
        <f t="shared" si="1"/>
        <v>0</v>
      </c>
      <c r="Z17" s="90">
        <f t="shared" si="1"/>
        <v>0</v>
      </c>
      <c r="AA17" s="91">
        <f t="shared" si="1"/>
        <v>0</v>
      </c>
      <c r="AC17" s="89">
        <f aca="true" t="shared" si="2" ref="AC17:AL17">SUM(AC18:AC19)</f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90">
        <f t="shared" si="2"/>
        <v>0</v>
      </c>
      <c r="AJ17" s="90">
        <f t="shared" si="2"/>
        <v>0</v>
      </c>
      <c r="AK17" s="90">
        <f t="shared" si="2"/>
        <v>0</v>
      </c>
      <c r="AL17" s="91">
        <f t="shared" si="2"/>
        <v>0</v>
      </c>
      <c r="AM17" s="4"/>
    </row>
    <row r="18" spans="1:39" ht="24.75" customHeight="1">
      <c r="A18" s="17"/>
      <c r="B18" s="6" t="s">
        <v>33</v>
      </c>
      <c r="C18" s="27">
        <v>0</v>
      </c>
      <c r="D18" s="102">
        <v>0</v>
      </c>
      <c r="E18" s="102">
        <v>0</v>
      </c>
      <c r="F18" s="67">
        <f>SUM(C18:E18)</f>
        <v>0</v>
      </c>
      <c r="G18" s="102">
        <v>0</v>
      </c>
      <c r="H18" s="49"/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80">
        <f>SUM(K18:M18)</f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67">
        <f>SUM(R18:T18)</f>
        <v>0</v>
      </c>
      <c r="V18" s="102">
        <v>0</v>
      </c>
      <c r="W18" s="102">
        <v>0</v>
      </c>
      <c r="X18" s="102">
        <v>0</v>
      </c>
      <c r="Y18" s="67">
        <f>SUM(V18:X18)</f>
        <v>0</v>
      </c>
      <c r="Z18" s="102">
        <v>0</v>
      </c>
      <c r="AA18" s="103">
        <v>0</v>
      </c>
      <c r="AC18" s="124">
        <v>0</v>
      </c>
      <c r="AD18" s="125">
        <v>0</v>
      </c>
      <c r="AE18" s="102"/>
      <c r="AF18" s="102"/>
      <c r="AG18" s="102">
        <v>0</v>
      </c>
      <c r="AH18" s="102">
        <v>0</v>
      </c>
      <c r="AI18" s="102"/>
      <c r="AJ18" s="102"/>
      <c r="AK18" s="102"/>
      <c r="AL18" s="103"/>
      <c r="AM18" s="4"/>
    </row>
    <row r="19" spans="1:39" ht="24.75" customHeight="1" thickBot="1">
      <c r="A19" s="20"/>
      <c r="B19" s="41" t="s">
        <v>34</v>
      </c>
      <c r="C19" s="28">
        <v>142</v>
      </c>
      <c r="D19" s="104">
        <v>0</v>
      </c>
      <c r="E19" s="104">
        <v>0</v>
      </c>
      <c r="F19" s="68">
        <f>SUM(C19:E19)</f>
        <v>142</v>
      </c>
      <c r="G19" s="104">
        <v>652</v>
      </c>
      <c r="H19" s="48"/>
      <c r="I19" s="104">
        <v>10028.886161000008</v>
      </c>
      <c r="J19" s="104">
        <v>0</v>
      </c>
      <c r="K19" s="104">
        <v>9936.991292000008</v>
      </c>
      <c r="L19" s="104">
        <v>0</v>
      </c>
      <c r="M19" s="104">
        <v>0</v>
      </c>
      <c r="N19" s="81">
        <f>SUM(K19:M19)</f>
        <v>9936.991292000008</v>
      </c>
      <c r="O19" s="104">
        <v>0</v>
      </c>
      <c r="P19" s="104">
        <v>14448.600885999918</v>
      </c>
      <c r="Q19" s="104">
        <v>14448.600885999918</v>
      </c>
      <c r="R19" s="104">
        <v>0</v>
      </c>
      <c r="S19" s="104">
        <v>0</v>
      </c>
      <c r="T19" s="104">
        <v>0</v>
      </c>
      <c r="U19" s="68">
        <f>SUM(R19:T19)</f>
        <v>0</v>
      </c>
      <c r="V19" s="104">
        <v>0</v>
      </c>
      <c r="W19" s="104">
        <v>0</v>
      </c>
      <c r="X19" s="104">
        <v>0</v>
      </c>
      <c r="Y19" s="68">
        <f>SUM(V19:X19)</f>
        <v>0</v>
      </c>
      <c r="Z19" s="104">
        <v>0</v>
      </c>
      <c r="AA19" s="105">
        <v>0</v>
      </c>
      <c r="AC19" s="124">
        <v>0</v>
      </c>
      <c r="AD19" s="125">
        <v>0</v>
      </c>
      <c r="AE19" s="104"/>
      <c r="AF19" s="104"/>
      <c r="AG19" s="104">
        <v>0</v>
      </c>
      <c r="AH19" s="104">
        <v>0</v>
      </c>
      <c r="AI19" s="104"/>
      <c r="AJ19" s="104"/>
      <c r="AK19" s="104"/>
      <c r="AL19" s="105"/>
      <c r="AM19" s="4"/>
    </row>
    <row r="20" spans="1:39" ht="24.75" customHeight="1" thickBot="1">
      <c r="A20" s="13" t="s">
        <v>35</v>
      </c>
      <c r="B20" s="3" t="s">
        <v>2</v>
      </c>
      <c r="C20" s="29">
        <v>0</v>
      </c>
      <c r="D20" s="107">
        <v>0</v>
      </c>
      <c r="E20" s="107">
        <v>0</v>
      </c>
      <c r="F20" s="69">
        <f>SUM(C20:E20)</f>
        <v>0</v>
      </c>
      <c r="G20" s="107">
        <v>0</v>
      </c>
      <c r="H20" s="47"/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82">
        <f>SUM(K20:M20)</f>
        <v>0</v>
      </c>
      <c r="O20" s="107">
        <v>0</v>
      </c>
      <c r="P20" s="107">
        <v>0</v>
      </c>
      <c r="Q20" s="107">
        <v>0</v>
      </c>
      <c r="R20" s="107">
        <v>0</v>
      </c>
      <c r="S20" s="107">
        <v>0</v>
      </c>
      <c r="T20" s="107">
        <v>0</v>
      </c>
      <c r="U20" s="69">
        <f>SUM(R20:T20)</f>
        <v>0</v>
      </c>
      <c r="V20" s="107">
        <v>0</v>
      </c>
      <c r="W20" s="107">
        <v>0</v>
      </c>
      <c r="X20" s="107">
        <v>0</v>
      </c>
      <c r="Y20" s="69">
        <f>SUM(V20:X20)</f>
        <v>0</v>
      </c>
      <c r="Z20" s="107">
        <v>0</v>
      </c>
      <c r="AA20" s="108">
        <v>0</v>
      </c>
      <c r="AC20" s="124">
        <v>0</v>
      </c>
      <c r="AD20" s="125">
        <v>0</v>
      </c>
      <c r="AE20" s="107"/>
      <c r="AF20" s="107"/>
      <c r="AG20" s="107">
        <v>0</v>
      </c>
      <c r="AH20" s="107">
        <v>0</v>
      </c>
      <c r="AI20" s="107"/>
      <c r="AJ20" s="107"/>
      <c r="AK20" s="107"/>
      <c r="AL20" s="108"/>
      <c r="AM20" s="4"/>
    </row>
    <row r="21" spans="1:39" ht="24.75" customHeight="1" thickBot="1">
      <c r="A21" s="13" t="s">
        <v>36</v>
      </c>
      <c r="B21" s="3" t="s">
        <v>37</v>
      </c>
      <c r="C21" s="24">
        <f aca="true" t="shared" si="3" ref="C21:AA21">SUM(C22:C23)</f>
        <v>1453</v>
      </c>
      <c r="D21" s="90">
        <f t="shared" si="3"/>
        <v>0</v>
      </c>
      <c r="E21" s="90">
        <f t="shared" si="3"/>
        <v>0</v>
      </c>
      <c r="F21" s="66">
        <f t="shared" si="3"/>
        <v>1453</v>
      </c>
      <c r="G21" s="90">
        <f t="shared" si="3"/>
        <v>1630</v>
      </c>
      <c r="H21" s="90">
        <f t="shared" si="3"/>
        <v>1453</v>
      </c>
      <c r="I21" s="90">
        <f t="shared" si="3"/>
        <v>1341320.8626409983</v>
      </c>
      <c r="J21" s="90">
        <f t="shared" si="3"/>
        <v>0</v>
      </c>
      <c r="K21" s="90">
        <f t="shared" si="3"/>
        <v>1066556.918178</v>
      </c>
      <c r="L21" s="90">
        <f t="shared" si="3"/>
        <v>0</v>
      </c>
      <c r="M21" s="90">
        <f t="shared" si="3"/>
        <v>0</v>
      </c>
      <c r="N21" s="75">
        <f t="shared" si="3"/>
        <v>1066556.918178</v>
      </c>
      <c r="O21" s="90">
        <f t="shared" si="3"/>
        <v>0</v>
      </c>
      <c r="P21" s="90">
        <f t="shared" si="3"/>
        <v>1829805.018327997</v>
      </c>
      <c r="Q21" s="90">
        <f t="shared" si="3"/>
        <v>1829805.018327997</v>
      </c>
      <c r="R21" s="90">
        <f t="shared" si="3"/>
        <v>1632459.709899999</v>
      </c>
      <c r="S21" s="90">
        <f t="shared" si="3"/>
        <v>0</v>
      </c>
      <c r="T21" s="90">
        <f t="shared" si="3"/>
        <v>0</v>
      </c>
      <c r="U21" s="66">
        <f t="shared" si="3"/>
        <v>1632459.709899999</v>
      </c>
      <c r="V21" s="90">
        <f t="shared" si="3"/>
        <v>1632459.709899999</v>
      </c>
      <c r="W21" s="90">
        <f t="shared" si="3"/>
        <v>0</v>
      </c>
      <c r="X21" s="90">
        <f t="shared" si="3"/>
        <v>0</v>
      </c>
      <c r="Y21" s="66">
        <f t="shared" si="3"/>
        <v>1632459.709899999</v>
      </c>
      <c r="Z21" s="90">
        <f t="shared" si="3"/>
        <v>1679558.7231495993</v>
      </c>
      <c r="AA21" s="91">
        <f t="shared" si="3"/>
        <v>1679558.7231495993</v>
      </c>
      <c r="AC21" s="89">
        <f aca="true" t="shared" si="4" ref="AC21:AL21">SUM(AC22:AC23)</f>
        <v>0</v>
      </c>
      <c r="AD21" s="90">
        <f t="shared" si="4"/>
        <v>0</v>
      </c>
      <c r="AE21" s="90">
        <f t="shared" si="4"/>
        <v>0</v>
      </c>
      <c r="AF21" s="90">
        <f t="shared" si="4"/>
        <v>0</v>
      </c>
      <c r="AG21" s="90">
        <f t="shared" si="4"/>
        <v>0</v>
      </c>
      <c r="AH21" s="90">
        <f t="shared" si="4"/>
        <v>0</v>
      </c>
      <c r="AI21" s="90">
        <f t="shared" si="4"/>
        <v>0</v>
      </c>
      <c r="AJ21" s="90">
        <f t="shared" si="4"/>
        <v>0</v>
      </c>
      <c r="AK21" s="90">
        <f t="shared" si="4"/>
        <v>0</v>
      </c>
      <c r="AL21" s="91">
        <f t="shared" si="4"/>
        <v>0</v>
      </c>
      <c r="AM21" s="4"/>
    </row>
    <row r="22" spans="1:39" ht="24.75" customHeight="1">
      <c r="A22" s="21"/>
      <c r="B22" s="6" t="s">
        <v>38</v>
      </c>
      <c r="C22" s="121">
        <v>1453</v>
      </c>
      <c r="D22" s="92">
        <v>0</v>
      </c>
      <c r="E22" s="92">
        <v>0</v>
      </c>
      <c r="F22" s="62">
        <f>SUM(C22:E22)</f>
        <v>1453</v>
      </c>
      <c r="G22" s="92">
        <v>1630</v>
      </c>
      <c r="H22" s="92">
        <f>F22</f>
        <v>1453</v>
      </c>
      <c r="I22" s="92">
        <v>1341320.8626409983</v>
      </c>
      <c r="J22" s="92">
        <v>0</v>
      </c>
      <c r="K22" s="92">
        <v>1066556.918178</v>
      </c>
      <c r="L22" s="92">
        <v>0</v>
      </c>
      <c r="M22" s="92">
        <v>0</v>
      </c>
      <c r="N22" s="76">
        <f>SUM(K22:M22)</f>
        <v>1066556.918178</v>
      </c>
      <c r="O22" s="92">
        <v>0</v>
      </c>
      <c r="P22" s="92">
        <v>1829805.018327997</v>
      </c>
      <c r="Q22" s="92">
        <v>1829805.018327997</v>
      </c>
      <c r="R22" s="92">
        <v>1632459.709899999</v>
      </c>
      <c r="S22" s="92">
        <v>0</v>
      </c>
      <c r="T22" s="92">
        <v>0</v>
      </c>
      <c r="U22" s="62">
        <f>SUM(R22:T22)</f>
        <v>1632459.709899999</v>
      </c>
      <c r="V22" s="92">
        <v>1632459.709899999</v>
      </c>
      <c r="W22" s="92">
        <v>0</v>
      </c>
      <c r="X22" s="92">
        <v>0</v>
      </c>
      <c r="Y22" s="62">
        <f>SUM(V22:X22)</f>
        <v>1632459.709899999</v>
      </c>
      <c r="Z22" s="92">
        <v>1679558.7231495993</v>
      </c>
      <c r="AA22" s="93">
        <v>1679558.7231495993</v>
      </c>
      <c r="AC22" s="124">
        <v>0</v>
      </c>
      <c r="AD22" s="125">
        <v>0</v>
      </c>
      <c r="AE22" s="92"/>
      <c r="AF22" s="92"/>
      <c r="AG22" s="92">
        <v>0</v>
      </c>
      <c r="AH22" s="92">
        <v>0</v>
      </c>
      <c r="AI22" s="92"/>
      <c r="AJ22" s="92"/>
      <c r="AK22" s="92"/>
      <c r="AL22" s="93"/>
      <c r="AM22" s="4"/>
    </row>
    <row r="23" spans="1:39" ht="24.75" customHeight="1" thickBot="1">
      <c r="A23" s="19"/>
      <c r="B23" s="42" t="s">
        <v>39</v>
      </c>
      <c r="C23" s="30">
        <v>0</v>
      </c>
      <c r="D23" s="131">
        <v>0</v>
      </c>
      <c r="E23" s="131">
        <v>0</v>
      </c>
      <c r="F23" s="59">
        <f>SUM(C23:E23)</f>
        <v>0</v>
      </c>
      <c r="G23" s="131">
        <v>0</v>
      </c>
      <c r="H23" s="131">
        <f>F23</f>
        <v>0</v>
      </c>
      <c r="I23" s="131">
        <v>0</v>
      </c>
      <c r="J23" s="131">
        <v>0</v>
      </c>
      <c r="K23" s="131">
        <v>0</v>
      </c>
      <c r="L23" s="131">
        <v>0</v>
      </c>
      <c r="M23" s="131">
        <v>0</v>
      </c>
      <c r="N23" s="56">
        <f>SUM(K23:M23)</f>
        <v>0</v>
      </c>
      <c r="O23" s="131">
        <v>0</v>
      </c>
      <c r="P23" s="131">
        <v>0</v>
      </c>
      <c r="Q23" s="131">
        <v>0</v>
      </c>
      <c r="R23" s="131">
        <v>0</v>
      </c>
      <c r="S23" s="131">
        <v>0</v>
      </c>
      <c r="T23" s="131">
        <v>0</v>
      </c>
      <c r="U23" s="59">
        <f>SUM(R23:T23)</f>
        <v>0</v>
      </c>
      <c r="V23" s="131">
        <v>0</v>
      </c>
      <c r="W23" s="131">
        <v>0</v>
      </c>
      <c r="X23" s="131">
        <v>0</v>
      </c>
      <c r="Y23" s="59">
        <f>SUM(V23:X23)</f>
        <v>0</v>
      </c>
      <c r="Z23" s="131">
        <v>0</v>
      </c>
      <c r="AA23" s="132">
        <v>0</v>
      </c>
      <c r="AC23" s="124">
        <v>0</v>
      </c>
      <c r="AD23" s="125">
        <v>0</v>
      </c>
      <c r="AE23" s="131"/>
      <c r="AF23" s="131"/>
      <c r="AG23" s="131">
        <v>0</v>
      </c>
      <c r="AH23" s="131">
        <v>0</v>
      </c>
      <c r="AI23" s="131"/>
      <c r="AJ23" s="131"/>
      <c r="AK23" s="131"/>
      <c r="AL23" s="132"/>
      <c r="AM23" s="4"/>
    </row>
    <row r="24" spans="1:39" ht="24.75" customHeight="1" thickBot="1">
      <c r="A24" s="13" t="s">
        <v>40</v>
      </c>
      <c r="B24" s="3" t="s">
        <v>41</v>
      </c>
      <c r="C24" s="31">
        <f aca="true" t="shared" si="5" ref="C24:AA24">SUM(C25:C27)</f>
        <v>7520</v>
      </c>
      <c r="D24" s="110">
        <f t="shared" si="5"/>
        <v>652382</v>
      </c>
      <c r="E24" s="110">
        <f t="shared" si="5"/>
        <v>0</v>
      </c>
      <c r="F24" s="70">
        <f t="shared" si="5"/>
        <v>659902</v>
      </c>
      <c r="G24" s="110">
        <f t="shared" si="5"/>
        <v>77569</v>
      </c>
      <c r="H24" s="110">
        <f t="shared" si="5"/>
        <v>659902</v>
      </c>
      <c r="I24" s="110">
        <f t="shared" si="5"/>
        <v>1719869.8329967791</v>
      </c>
      <c r="J24" s="110">
        <f t="shared" si="5"/>
        <v>0</v>
      </c>
      <c r="K24" s="110">
        <f t="shared" si="5"/>
        <v>94918.4678105556</v>
      </c>
      <c r="L24" s="110">
        <f t="shared" si="5"/>
        <v>1617003.7427702236</v>
      </c>
      <c r="M24" s="110">
        <f t="shared" si="5"/>
        <v>0</v>
      </c>
      <c r="N24" s="15">
        <f t="shared" si="5"/>
        <v>1711922.2105807792</v>
      </c>
      <c r="O24" s="110">
        <f t="shared" si="5"/>
        <v>0</v>
      </c>
      <c r="P24" s="110">
        <f t="shared" si="5"/>
        <v>1748469.2421980822</v>
      </c>
      <c r="Q24" s="110">
        <f t="shared" si="5"/>
        <v>1748469.2421980822</v>
      </c>
      <c r="R24" s="110">
        <f t="shared" si="5"/>
        <v>60816.161666666674</v>
      </c>
      <c r="S24" s="110">
        <f t="shared" si="5"/>
        <v>162384.39251633998</v>
      </c>
      <c r="T24" s="110">
        <f t="shared" si="5"/>
        <v>0</v>
      </c>
      <c r="U24" s="70">
        <f t="shared" si="5"/>
        <v>223200.55418300664</v>
      </c>
      <c r="V24" s="110">
        <f t="shared" si="5"/>
        <v>60816.161666666674</v>
      </c>
      <c r="W24" s="110">
        <f t="shared" si="5"/>
        <v>162384.39251633998</v>
      </c>
      <c r="X24" s="110">
        <f t="shared" si="5"/>
        <v>0</v>
      </c>
      <c r="Y24" s="70">
        <f t="shared" si="5"/>
        <v>223200.55418300664</v>
      </c>
      <c r="Z24" s="110">
        <f t="shared" si="5"/>
        <v>301919.6876143793</v>
      </c>
      <c r="AA24" s="111">
        <f t="shared" si="5"/>
        <v>301919.6876143793</v>
      </c>
      <c r="AC24" s="109">
        <f aca="true" t="shared" si="6" ref="AC24:AL24">SUM(AC25:AC27)</f>
        <v>0</v>
      </c>
      <c r="AD24" s="110">
        <f t="shared" si="6"/>
        <v>0</v>
      </c>
      <c r="AE24" s="110">
        <f t="shared" si="6"/>
        <v>0</v>
      </c>
      <c r="AF24" s="110">
        <f t="shared" si="6"/>
        <v>0</v>
      </c>
      <c r="AG24" s="110">
        <f t="shared" si="6"/>
        <v>0</v>
      </c>
      <c r="AH24" s="110">
        <f t="shared" si="6"/>
        <v>0</v>
      </c>
      <c r="AI24" s="110">
        <f t="shared" si="6"/>
        <v>0</v>
      </c>
      <c r="AJ24" s="110">
        <f t="shared" si="6"/>
        <v>0</v>
      </c>
      <c r="AK24" s="110">
        <f t="shared" si="6"/>
        <v>0</v>
      </c>
      <c r="AL24" s="111">
        <f t="shared" si="6"/>
        <v>0</v>
      </c>
      <c r="AM24" s="4"/>
    </row>
    <row r="25" spans="1:39" ht="24.75" customHeight="1">
      <c r="A25" s="17"/>
      <c r="B25" s="6" t="s">
        <v>42</v>
      </c>
      <c r="C25" s="121">
        <v>7192</v>
      </c>
      <c r="D25" s="92">
        <v>652363</v>
      </c>
      <c r="E25" s="92">
        <v>0</v>
      </c>
      <c r="F25" s="62">
        <f>SUM(C25:E25)</f>
        <v>659555</v>
      </c>
      <c r="G25" s="92">
        <v>76752</v>
      </c>
      <c r="H25" s="92">
        <f>F25</f>
        <v>659555</v>
      </c>
      <c r="I25" s="92">
        <v>1672893.7777777791</v>
      </c>
      <c r="J25" s="92">
        <v>0</v>
      </c>
      <c r="K25" s="92">
        <v>56860.555555555606</v>
      </c>
      <c r="L25" s="92">
        <v>1616033.2222222236</v>
      </c>
      <c r="M25" s="92">
        <v>0</v>
      </c>
      <c r="N25" s="76">
        <f>SUM(K25:M25)</f>
        <v>1672893.7777777791</v>
      </c>
      <c r="O25" s="92">
        <v>0</v>
      </c>
      <c r="P25" s="92">
        <v>1586046.5524730824</v>
      </c>
      <c r="Q25" s="92">
        <v>1586046.5524730824</v>
      </c>
      <c r="R25" s="92">
        <v>6986.891666666673</v>
      </c>
      <c r="S25" s="92">
        <v>155181.22251633997</v>
      </c>
      <c r="T25" s="92">
        <v>0</v>
      </c>
      <c r="U25" s="62">
        <f>SUM(R25:T25)</f>
        <v>162168.11418300663</v>
      </c>
      <c r="V25" s="92">
        <v>6986.891666666673</v>
      </c>
      <c r="W25" s="92">
        <v>155181.22251633997</v>
      </c>
      <c r="X25" s="92">
        <v>0</v>
      </c>
      <c r="Y25" s="62">
        <f>SUM(V25:X25)</f>
        <v>162168.11418300663</v>
      </c>
      <c r="Z25" s="92">
        <v>223039.77761437927</v>
      </c>
      <c r="AA25" s="93">
        <v>223039.77761437927</v>
      </c>
      <c r="AC25" s="124">
        <v>0</v>
      </c>
      <c r="AD25" s="125">
        <v>0</v>
      </c>
      <c r="AE25" s="92"/>
      <c r="AF25" s="92"/>
      <c r="AG25" s="92">
        <v>0</v>
      </c>
      <c r="AH25" s="92">
        <v>0</v>
      </c>
      <c r="AI25" s="92"/>
      <c r="AJ25" s="92"/>
      <c r="AK25" s="92"/>
      <c r="AL25" s="93"/>
      <c r="AM25" s="4"/>
    </row>
    <row r="26" spans="1:39" ht="24.75" customHeight="1">
      <c r="A26" s="18"/>
      <c r="B26" s="7" t="s">
        <v>3</v>
      </c>
      <c r="C26" s="32">
        <v>328</v>
      </c>
      <c r="D26" s="125">
        <v>19</v>
      </c>
      <c r="E26" s="125">
        <v>0</v>
      </c>
      <c r="F26" s="60">
        <f>SUM(C26:E26)</f>
        <v>347</v>
      </c>
      <c r="G26" s="125">
        <v>817</v>
      </c>
      <c r="H26" s="125">
        <f>F26</f>
        <v>347</v>
      </c>
      <c r="I26" s="125">
        <v>46976.055219000016</v>
      </c>
      <c r="J26" s="125">
        <v>0</v>
      </c>
      <c r="K26" s="125">
        <v>38057.912254999996</v>
      </c>
      <c r="L26" s="125">
        <v>970.520548</v>
      </c>
      <c r="M26" s="125">
        <v>0</v>
      </c>
      <c r="N26" s="57">
        <f>SUM(K26:M26)</f>
        <v>39028.432802999996</v>
      </c>
      <c r="O26" s="125">
        <v>0</v>
      </c>
      <c r="P26" s="125">
        <v>162422.68972499977</v>
      </c>
      <c r="Q26" s="125">
        <v>162422.68972499977</v>
      </c>
      <c r="R26" s="125">
        <v>53829.270000000004</v>
      </c>
      <c r="S26" s="125">
        <v>7203.17</v>
      </c>
      <c r="T26" s="125">
        <v>0</v>
      </c>
      <c r="U26" s="60">
        <f>SUM(R26:T26)</f>
        <v>61032.44</v>
      </c>
      <c r="V26" s="125">
        <v>53829.270000000004</v>
      </c>
      <c r="W26" s="125">
        <v>7203.17</v>
      </c>
      <c r="X26" s="125">
        <v>0</v>
      </c>
      <c r="Y26" s="60">
        <f>SUM(V26:X26)</f>
        <v>61032.44</v>
      </c>
      <c r="Z26" s="125">
        <v>78879.91</v>
      </c>
      <c r="AA26" s="126">
        <v>78879.91</v>
      </c>
      <c r="AC26" s="124">
        <v>0</v>
      </c>
      <c r="AD26" s="125">
        <v>0</v>
      </c>
      <c r="AE26" s="125">
        <v>0</v>
      </c>
      <c r="AF26" s="125">
        <v>0</v>
      </c>
      <c r="AG26" s="125">
        <v>0</v>
      </c>
      <c r="AH26" s="125">
        <v>0</v>
      </c>
      <c r="AI26" s="125">
        <v>0</v>
      </c>
      <c r="AJ26" s="125">
        <v>0</v>
      </c>
      <c r="AK26" s="125">
        <v>0</v>
      </c>
      <c r="AL26" s="126">
        <v>0</v>
      </c>
      <c r="AM26" s="4"/>
    </row>
    <row r="27" spans="1:39" ht="24.75" customHeight="1" thickBot="1">
      <c r="A27" s="20"/>
      <c r="B27" s="42" t="s">
        <v>43</v>
      </c>
      <c r="C27" s="33">
        <v>0</v>
      </c>
      <c r="D27" s="115">
        <v>0</v>
      </c>
      <c r="E27" s="115">
        <v>0</v>
      </c>
      <c r="F27" s="71">
        <f>SUM(C27:E27)</f>
        <v>0</v>
      </c>
      <c r="G27" s="115">
        <v>0</v>
      </c>
      <c r="H27" s="48"/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83">
        <f>SUM(K27:M27)</f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0</v>
      </c>
      <c r="T27" s="115">
        <v>0</v>
      </c>
      <c r="U27" s="71">
        <f>SUM(R27:T27)</f>
        <v>0</v>
      </c>
      <c r="V27" s="115">
        <v>0</v>
      </c>
      <c r="W27" s="115">
        <v>0</v>
      </c>
      <c r="X27" s="115">
        <v>0</v>
      </c>
      <c r="Y27" s="71">
        <f>SUM(V27:X27)</f>
        <v>0</v>
      </c>
      <c r="Z27" s="115">
        <v>0</v>
      </c>
      <c r="AA27" s="116">
        <v>0</v>
      </c>
      <c r="AC27" s="124">
        <v>0</v>
      </c>
      <c r="AD27" s="125">
        <v>0</v>
      </c>
      <c r="AE27" s="115"/>
      <c r="AF27" s="115"/>
      <c r="AG27" s="115">
        <v>0</v>
      </c>
      <c r="AH27" s="115">
        <v>0</v>
      </c>
      <c r="AI27" s="115"/>
      <c r="AJ27" s="115"/>
      <c r="AK27" s="115"/>
      <c r="AL27" s="116"/>
      <c r="AM27" s="4"/>
    </row>
    <row r="28" spans="1:39" ht="24.75" customHeight="1" thickBot="1">
      <c r="A28" s="13" t="s">
        <v>44</v>
      </c>
      <c r="B28" s="3" t="s">
        <v>4</v>
      </c>
      <c r="C28" s="29">
        <v>0</v>
      </c>
      <c r="D28" s="107">
        <v>0</v>
      </c>
      <c r="E28" s="107">
        <v>0</v>
      </c>
      <c r="F28" s="69">
        <f>SUM(C28:E28)</f>
        <v>0</v>
      </c>
      <c r="G28" s="107">
        <v>0</v>
      </c>
      <c r="H28" s="51"/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82">
        <f>SUM(K28:M28)</f>
        <v>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v>0</v>
      </c>
      <c r="U28" s="69">
        <f>SUM(R28:T28)</f>
        <v>0</v>
      </c>
      <c r="V28" s="107">
        <v>0</v>
      </c>
      <c r="W28" s="107">
        <v>0</v>
      </c>
      <c r="X28" s="107">
        <v>0</v>
      </c>
      <c r="Y28" s="69">
        <f>SUM(V28:X28)</f>
        <v>0</v>
      </c>
      <c r="Z28" s="107">
        <v>0</v>
      </c>
      <c r="AA28" s="108">
        <v>0</v>
      </c>
      <c r="AC28" s="106">
        <v>0</v>
      </c>
      <c r="AD28" s="107">
        <v>0</v>
      </c>
      <c r="AE28" s="107"/>
      <c r="AF28" s="107"/>
      <c r="AG28" s="107">
        <v>0</v>
      </c>
      <c r="AH28" s="107">
        <v>0</v>
      </c>
      <c r="AI28" s="107"/>
      <c r="AJ28" s="107"/>
      <c r="AK28" s="107"/>
      <c r="AL28" s="108"/>
      <c r="AM28" s="4"/>
    </row>
    <row r="29" spans="1:39" ht="24.75" customHeight="1" thickBot="1">
      <c r="A29" s="22" t="s">
        <v>45</v>
      </c>
      <c r="B29" s="43" t="s">
        <v>12</v>
      </c>
      <c r="C29" s="34">
        <v>0</v>
      </c>
      <c r="D29" s="14">
        <v>0</v>
      </c>
      <c r="E29" s="14">
        <v>0</v>
      </c>
      <c r="F29" s="72">
        <f>SUM(C29:E29)</f>
        <v>0</v>
      </c>
      <c r="G29" s="14">
        <v>0</v>
      </c>
      <c r="H29" s="52">
        <f>F29</f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4">
        <f>SUM(K29:M29)</f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72">
        <f>SUM(R29:T29)</f>
        <v>0</v>
      </c>
      <c r="V29" s="14">
        <v>0</v>
      </c>
      <c r="W29" s="14">
        <v>0</v>
      </c>
      <c r="X29" s="14">
        <v>0</v>
      </c>
      <c r="Y29" s="72">
        <f>SUM(V29:X29)</f>
        <v>0</v>
      </c>
      <c r="Z29" s="14">
        <v>0</v>
      </c>
      <c r="AA29" s="23">
        <v>0</v>
      </c>
      <c r="AC29" s="54">
        <v>0</v>
      </c>
      <c r="AD29" s="14">
        <v>0</v>
      </c>
      <c r="AE29" s="14"/>
      <c r="AF29" s="14"/>
      <c r="AG29" s="14">
        <v>0</v>
      </c>
      <c r="AH29" s="14">
        <v>0</v>
      </c>
      <c r="AI29" s="14"/>
      <c r="AJ29" s="14"/>
      <c r="AK29" s="14"/>
      <c r="AL29" s="23"/>
      <c r="AM29" s="4"/>
    </row>
    <row r="30" spans="1:39" ht="36" thickBot="1">
      <c r="A30" s="13" t="s">
        <v>46</v>
      </c>
      <c r="B30" s="3" t="s">
        <v>47</v>
      </c>
      <c r="C30" s="31">
        <f>SUM(C31:C32)</f>
        <v>0</v>
      </c>
      <c r="D30" s="110">
        <f>SUM(D31:D32)</f>
        <v>0</v>
      </c>
      <c r="E30" s="110">
        <f>SUM(E31:E32)</f>
        <v>0</v>
      </c>
      <c r="F30" s="70">
        <f>SUM(F31:F32)</f>
        <v>0</v>
      </c>
      <c r="G30" s="110">
        <f>SUM(G31:G32)</f>
        <v>0</v>
      </c>
      <c r="H30" s="47"/>
      <c r="I30" s="110">
        <f aca="true" t="shared" si="7" ref="I30:AA30">SUM(I31:I32)</f>
        <v>0</v>
      </c>
      <c r="J30" s="110">
        <f t="shared" si="7"/>
        <v>0</v>
      </c>
      <c r="K30" s="110">
        <f t="shared" si="7"/>
        <v>0</v>
      </c>
      <c r="L30" s="110">
        <f t="shared" si="7"/>
        <v>0</v>
      </c>
      <c r="M30" s="110">
        <f t="shared" si="7"/>
        <v>0</v>
      </c>
      <c r="N30" s="15">
        <f t="shared" si="7"/>
        <v>0</v>
      </c>
      <c r="O30" s="110">
        <f t="shared" si="7"/>
        <v>0</v>
      </c>
      <c r="P30" s="110">
        <f t="shared" si="7"/>
        <v>0</v>
      </c>
      <c r="Q30" s="110">
        <f t="shared" si="7"/>
        <v>0</v>
      </c>
      <c r="R30" s="110">
        <f t="shared" si="7"/>
        <v>0</v>
      </c>
      <c r="S30" s="110">
        <f t="shared" si="7"/>
        <v>0</v>
      </c>
      <c r="T30" s="110">
        <f t="shared" si="7"/>
        <v>0</v>
      </c>
      <c r="U30" s="70">
        <f t="shared" si="7"/>
        <v>0</v>
      </c>
      <c r="V30" s="110">
        <f t="shared" si="7"/>
        <v>0</v>
      </c>
      <c r="W30" s="110">
        <f t="shared" si="7"/>
        <v>0</v>
      </c>
      <c r="X30" s="110">
        <f t="shared" si="7"/>
        <v>0</v>
      </c>
      <c r="Y30" s="70">
        <f t="shared" si="7"/>
        <v>0</v>
      </c>
      <c r="Z30" s="110">
        <f t="shared" si="7"/>
        <v>0</v>
      </c>
      <c r="AA30" s="111">
        <f t="shared" si="7"/>
        <v>0</v>
      </c>
      <c r="AC30" s="109">
        <f aca="true" t="shared" si="8" ref="AC30:AL30">SUM(AC31:AC32)</f>
        <v>0</v>
      </c>
      <c r="AD30" s="110">
        <f t="shared" si="8"/>
        <v>0</v>
      </c>
      <c r="AE30" s="110">
        <f t="shared" si="8"/>
        <v>0</v>
      </c>
      <c r="AF30" s="110">
        <f t="shared" si="8"/>
        <v>0</v>
      </c>
      <c r="AG30" s="110">
        <f t="shared" si="8"/>
        <v>0</v>
      </c>
      <c r="AH30" s="110">
        <f t="shared" si="8"/>
        <v>0</v>
      </c>
      <c r="AI30" s="110">
        <f t="shared" si="8"/>
        <v>0</v>
      </c>
      <c r="AJ30" s="110">
        <f t="shared" si="8"/>
        <v>0</v>
      </c>
      <c r="AK30" s="110">
        <f t="shared" si="8"/>
        <v>0</v>
      </c>
      <c r="AL30" s="111">
        <f t="shared" si="8"/>
        <v>0</v>
      </c>
      <c r="AM30" s="4"/>
    </row>
    <row r="31" spans="1:39" ht="27">
      <c r="A31" s="21"/>
      <c r="B31" s="6" t="s">
        <v>48</v>
      </c>
      <c r="C31" s="35">
        <v>0</v>
      </c>
      <c r="D31" s="128">
        <v>0</v>
      </c>
      <c r="E31" s="128">
        <v>0</v>
      </c>
      <c r="F31" s="61">
        <f>SUM(C31:E31)</f>
        <v>0</v>
      </c>
      <c r="G31" s="128">
        <v>0</v>
      </c>
      <c r="H31" s="46"/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58">
        <f>SUM(K31:M31)</f>
        <v>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128">
        <v>0</v>
      </c>
      <c r="U31" s="61">
        <f>SUM(R31:T31)</f>
        <v>0</v>
      </c>
      <c r="V31" s="128">
        <v>0</v>
      </c>
      <c r="W31" s="128">
        <v>0</v>
      </c>
      <c r="X31" s="128">
        <v>0</v>
      </c>
      <c r="Y31" s="61">
        <f>SUM(V31:X31)</f>
        <v>0</v>
      </c>
      <c r="Z31" s="128">
        <v>0</v>
      </c>
      <c r="AA31" s="129">
        <v>0</v>
      </c>
      <c r="AC31" s="127">
        <v>0</v>
      </c>
      <c r="AD31" s="128">
        <v>0</v>
      </c>
      <c r="AE31" s="128"/>
      <c r="AF31" s="128"/>
      <c r="AG31" s="128">
        <v>0</v>
      </c>
      <c r="AH31" s="128">
        <v>0</v>
      </c>
      <c r="AI31" s="128"/>
      <c r="AJ31" s="128"/>
      <c r="AK31" s="128"/>
      <c r="AL31" s="129"/>
      <c r="AM31" s="4"/>
    </row>
    <row r="32" spans="1:39" ht="42" thickBot="1">
      <c r="A32" s="19"/>
      <c r="B32" s="42" t="s">
        <v>49</v>
      </c>
      <c r="C32" s="30">
        <v>0</v>
      </c>
      <c r="D32" s="131">
        <v>0</v>
      </c>
      <c r="E32" s="131">
        <v>0</v>
      </c>
      <c r="F32" s="59">
        <f>SUM(C32:E32)</f>
        <v>0</v>
      </c>
      <c r="G32" s="131">
        <v>0</v>
      </c>
      <c r="H32" s="123"/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56">
        <f>SUM(K32:M32)</f>
        <v>0</v>
      </c>
      <c r="O32" s="131">
        <v>0</v>
      </c>
      <c r="P32" s="131">
        <v>0</v>
      </c>
      <c r="Q32" s="131">
        <v>0</v>
      </c>
      <c r="R32" s="131">
        <v>0</v>
      </c>
      <c r="S32" s="131">
        <v>0</v>
      </c>
      <c r="T32" s="131">
        <v>0</v>
      </c>
      <c r="U32" s="59">
        <f>SUM(R32:T32)</f>
        <v>0</v>
      </c>
      <c r="V32" s="131">
        <v>0</v>
      </c>
      <c r="W32" s="131">
        <v>0</v>
      </c>
      <c r="X32" s="131">
        <v>0</v>
      </c>
      <c r="Y32" s="59">
        <f>SUM(V32:X32)</f>
        <v>0</v>
      </c>
      <c r="Z32" s="131">
        <v>0</v>
      </c>
      <c r="AA32" s="132">
        <v>0</v>
      </c>
      <c r="AC32" s="130">
        <v>0</v>
      </c>
      <c r="AD32" s="131">
        <v>0</v>
      </c>
      <c r="AE32" s="131"/>
      <c r="AF32" s="131"/>
      <c r="AG32" s="131">
        <v>0</v>
      </c>
      <c r="AH32" s="131">
        <v>0</v>
      </c>
      <c r="AI32" s="131"/>
      <c r="AJ32" s="131"/>
      <c r="AK32" s="131"/>
      <c r="AL32" s="132"/>
      <c r="AM32" s="4"/>
    </row>
    <row r="33" spans="1:39" ht="24" thickBot="1">
      <c r="A33" s="13" t="s">
        <v>50</v>
      </c>
      <c r="B33" s="3" t="s">
        <v>13</v>
      </c>
      <c r="C33" s="29">
        <v>0</v>
      </c>
      <c r="D33" s="107">
        <v>0</v>
      </c>
      <c r="E33" s="107">
        <v>0</v>
      </c>
      <c r="F33" s="69">
        <f>SUM(C33:E33)</f>
        <v>0</v>
      </c>
      <c r="G33" s="107">
        <v>0</v>
      </c>
      <c r="H33" s="107">
        <f>F33</f>
        <v>0</v>
      </c>
      <c r="I33" s="107">
        <v>0</v>
      </c>
      <c r="J33" s="107">
        <v>0</v>
      </c>
      <c r="K33" s="107">
        <v>0</v>
      </c>
      <c r="L33" s="107">
        <v>0</v>
      </c>
      <c r="M33" s="107">
        <v>0</v>
      </c>
      <c r="N33" s="82">
        <f>SUM(K33:M33)</f>
        <v>0</v>
      </c>
      <c r="O33" s="107">
        <v>0</v>
      </c>
      <c r="P33" s="107">
        <v>0</v>
      </c>
      <c r="Q33" s="107">
        <v>0</v>
      </c>
      <c r="R33" s="107">
        <v>0</v>
      </c>
      <c r="S33" s="107">
        <v>0</v>
      </c>
      <c r="T33" s="107">
        <v>0</v>
      </c>
      <c r="U33" s="69">
        <f>SUM(R33:T33)</f>
        <v>0</v>
      </c>
      <c r="V33" s="107">
        <v>0</v>
      </c>
      <c r="W33" s="107">
        <v>0</v>
      </c>
      <c r="X33" s="107">
        <v>0</v>
      </c>
      <c r="Y33" s="69">
        <f>SUM(V33:X33)</f>
        <v>0</v>
      </c>
      <c r="Z33" s="107">
        <v>0</v>
      </c>
      <c r="AA33" s="108">
        <v>0</v>
      </c>
      <c r="AC33" s="106">
        <v>0</v>
      </c>
      <c r="AD33" s="107">
        <v>0</v>
      </c>
      <c r="AE33" s="107"/>
      <c r="AF33" s="107"/>
      <c r="AG33" s="107">
        <v>0</v>
      </c>
      <c r="AH33" s="107">
        <v>0</v>
      </c>
      <c r="AI33" s="107"/>
      <c r="AJ33" s="107"/>
      <c r="AK33" s="107"/>
      <c r="AL33" s="108"/>
      <c r="AM33" s="4"/>
    </row>
    <row r="34" spans="1:39" ht="36" thickBot="1">
      <c r="A34" s="13" t="s">
        <v>51</v>
      </c>
      <c r="B34" s="3" t="s">
        <v>14</v>
      </c>
      <c r="C34" s="31">
        <f>SUM(C35:C36)</f>
        <v>0</v>
      </c>
      <c r="D34" s="110">
        <f>SUM(D35:D36)</f>
        <v>0</v>
      </c>
      <c r="E34" s="110">
        <f>SUM(E35:E36)</f>
        <v>0</v>
      </c>
      <c r="F34" s="70">
        <f>SUM(F35:F36)</f>
        <v>0</v>
      </c>
      <c r="G34" s="110">
        <f>SUM(G35:G36)</f>
        <v>0</v>
      </c>
      <c r="H34" s="48"/>
      <c r="I34" s="110">
        <f aca="true" t="shared" si="9" ref="I34:AA34">SUM(I35:I36)</f>
        <v>0</v>
      </c>
      <c r="J34" s="110">
        <f t="shared" si="9"/>
        <v>0</v>
      </c>
      <c r="K34" s="110">
        <f t="shared" si="9"/>
        <v>0</v>
      </c>
      <c r="L34" s="110">
        <f t="shared" si="9"/>
        <v>0</v>
      </c>
      <c r="M34" s="110">
        <f t="shared" si="9"/>
        <v>0</v>
      </c>
      <c r="N34" s="15">
        <f t="shared" si="9"/>
        <v>0</v>
      </c>
      <c r="O34" s="110">
        <f t="shared" si="9"/>
        <v>0</v>
      </c>
      <c r="P34" s="110">
        <f t="shared" si="9"/>
        <v>0</v>
      </c>
      <c r="Q34" s="110">
        <f t="shared" si="9"/>
        <v>0</v>
      </c>
      <c r="R34" s="110">
        <f t="shared" si="9"/>
        <v>0</v>
      </c>
      <c r="S34" s="110">
        <f t="shared" si="9"/>
        <v>0</v>
      </c>
      <c r="T34" s="110">
        <f t="shared" si="9"/>
        <v>0</v>
      </c>
      <c r="U34" s="70">
        <f t="shared" si="9"/>
        <v>0</v>
      </c>
      <c r="V34" s="110">
        <f t="shared" si="9"/>
        <v>0</v>
      </c>
      <c r="W34" s="110">
        <f t="shared" si="9"/>
        <v>0</v>
      </c>
      <c r="X34" s="110">
        <f t="shared" si="9"/>
        <v>0</v>
      </c>
      <c r="Y34" s="70">
        <f t="shared" si="9"/>
        <v>0</v>
      </c>
      <c r="Z34" s="110">
        <f t="shared" si="9"/>
        <v>0</v>
      </c>
      <c r="AA34" s="111">
        <f t="shared" si="9"/>
        <v>0</v>
      </c>
      <c r="AC34" s="109">
        <f aca="true" t="shared" si="10" ref="AC34:AL34">SUM(AC35:AC36)</f>
        <v>0</v>
      </c>
      <c r="AD34" s="110">
        <f t="shared" si="10"/>
        <v>0</v>
      </c>
      <c r="AE34" s="110">
        <f t="shared" si="10"/>
        <v>0</v>
      </c>
      <c r="AF34" s="110">
        <f t="shared" si="10"/>
        <v>0</v>
      </c>
      <c r="AG34" s="110">
        <f t="shared" si="10"/>
        <v>0</v>
      </c>
      <c r="AH34" s="110">
        <f t="shared" si="10"/>
        <v>0</v>
      </c>
      <c r="AI34" s="110">
        <f t="shared" si="10"/>
        <v>0</v>
      </c>
      <c r="AJ34" s="110">
        <f t="shared" si="10"/>
        <v>0</v>
      </c>
      <c r="AK34" s="110">
        <f t="shared" si="10"/>
        <v>0</v>
      </c>
      <c r="AL34" s="111">
        <f t="shared" si="10"/>
        <v>0</v>
      </c>
      <c r="AM34" s="4"/>
    </row>
    <row r="35" spans="1:39" ht="27">
      <c r="A35" s="21"/>
      <c r="B35" s="8" t="s">
        <v>52</v>
      </c>
      <c r="C35" s="27">
        <v>0</v>
      </c>
      <c r="D35" s="102">
        <v>0</v>
      </c>
      <c r="E35" s="102">
        <v>0</v>
      </c>
      <c r="F35" s="67">
        <f>SUM(C35:E35)</f>
        <v>0</v>
      </c>
      <c r="G35" s="102">
        <v>0</v>
      </c>
      <c r="H35" s="49"/>
      <c r="I35" s="102">
        <v>0</v>
      </c>
      <c r="J35" s="102">
        <v>0</v>
      </c>
      <c r="K35" s="102">
        <v>0</v>
      </c>
      <c r="L35" s="102">
        <v>0</v>
      </c>
      <c r="M35" s="102">
        <v>0</v>
      </c>
      <c r="N35" s="80">
        <f>SUM(K35:M35)</f>
        <v>0</v>
      </c>
      <c r="O35" s="102">
        <v>0</v>
      </c>
      <c r="P35" s="102">
        <v>0</v>
      </c>
      <c r="Q35" s="102">
        <v>0</v>
      </c>
      <c r="R35" s="102">
        <v>0</v>
      </c>
      <c r="S35" s="102">
        <v>0</v>
      </c>
      <c r="T35" s="102">
        <v>0</v>
      </c>
      <c r="U35" s="67">
        <f>SUM(R35:T35)</f>
        <v>0</v>
      </c>
      <c r="V35" s="102">
        <v>0</v>
      </c>
      <c r="W35" s="102">
        <v>0</v>
      </c>
      <c r="X35" s="102">
        <v>0</v>
      </c>
      <c r="Y35" s="67">
        <f>SUM(V35:X35)</f>
        <v>0</v>
      </c>
      <c r="Z35" s="102">
        <v>0</v>
      </c>
      <c r="AA35" s="103">
        <v>0</v>
      </c>
      <c r="AC35" s="101">
        <v>0</v>
      </c>
      <c r="AD35" s="102">
        <v>0</v>
      </c>
      <c r="AE35" s="102"/>
      <c r="AF35" s="102"/>
      <c r="AG35" s="102">
        <v>0</v>
      </c>
      <c r="AH35" s="102">
        <v>0</v>
      </c>
      <c r="AI35" s="102"/>
      <c r="AJ35" s="102"/>
      <c r="AK35" s="102"/>
      <c r="AL35" s="103"/>
      <c r="AM35" s="4"/>
    </row>
    <row r="36" spans="1:39" ht="42" thickBot="1">
      <c r="A36" s="19"/>
      <c r="B36" s="42" t="s">
        <v>53</v>
      </c>
      <c r="C36" s="30">
        <v>0</v>
      </c>
      <c r="D36" s="131">
        <v>0</v>
      </c>
      <c r="E36" s="131">
        <v>0</v>
      </c>
      <c r="F36" s="59">
        <f>SUM(C36:E36)</f>
        <v>0</v>
      </c>
      <c r="G36" s="131">
        <v>0</v>
      </c>
      <c r="H36" s="53"/>
      <c r="I36" s="131">
        <v>0</v>
      </c>
      <c r="J36" s="131">
        <v>0</v>
      </c>
      <c r="K36" s="131">
        <v>0</v>
      </c>
      <c r="L36" s="131">
        <v>0</v>
      </c>
      <c r="M36" s="131">
        <v>0</v>
      </c>
      <c r="N36" s="56">
        <f>SUM(K36:M36)</f>
        <v>0</v>
      </c>
      <c r="O36" s="131">
        <v>0</v>
      </c>
      <c r="P36" s="131">
        <v>0</v>
      </c>
      <c r="Q36" s="131">
        <v>0</v>
      </c>
      <c r="R36" s="131">
        <v>0</v>
      </c>
      <c r="S36" s="131">
        <v>0</v>
      </c>
      <c r="T36" s="131">
        <v>0</v>
      </c>
      <c r="U36" s="59">
        <f>SUM(R36:T36)</f>
        <v>0</v>
      </c>
      <c r="V36" s="131">
        <v>0</v>
      </c>
      <c r="W36" s="131">
        <v>0</v>
      </c>
      <c r="X36" s="131">
        <v>0</v>
      </c>
      <c r="Y36" s="59">
        <f>SUM(V36:X36)</f>
        <v>0</v>
      </c>
      <c r="Z36" s="131">
        <v>0</v>
      </c>
      <c r="AA36" s="132">
        <v>0</v>
      </c>
      <c r="AC36" s="130">
        <v>0</v>
      </c>
      <c r="AD36" s="131">
        <v>0</v>
      </c>
      <c r="AE36" s="131"/>
      <c r="AF36" s="131"/>
      <c r="AG36" s="131">
        <v>0</v>
      </c>
      <c r="AH36" s="131">
        <v>0</v>
      </c>
      <c r="AI36" s="131"/>
      <c r="AJ36" s="131"/>
      <c r="AK36" s="131"/>
      <c r="AL36" s="132"/>
      <c r="AM36" s="4"/>
    </row>
    <row r="37" spans="1:39" ht="15" thickBot="1">
      <c r="A37" s="13" t="s">
        <v>54</v>
      </c>
      <c r="B37" s="3" t="s">
        <v>5</v>
      </c>
      <c r="C37" s="36">
        <v>0</v>
      </c>
      <c r="D37" s="113">
        <v>0</v>
      </c>
      <c r="E37" s="113">
        <v>0</v>
      </c>
      <c r="F37" s="73">
        <f>SUM(C37:E37)</f>
        <v>0</v>
      </c>
      <c r="G37" s="113">
        <v>0</v>
      </c>
      <c r="H37" s="50"/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85">
        <f>SUM(K37:M37)</f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73">
        <f>SUM(R37:T37)</f>
        <v>0</v>
      </c>
      <c r="V37" s="113">
        <v>0</v>
      </c>
      <c r="W37" s="113">
        <v>0</v>
      </c>
      <c r="X37" s="113">
        <v>0</v>
      </c>
      <c r="Y37" s="73">
        <f>SUM(V37:X37)</f>
        <v>0</v>
      </c>
      <c r="Z37" s="113">
        <v>0</v>
      </c>
      <c r="AA37" s="114">
        <v>0</v>
      </c>
      <c r="AC37" s="112">
        <v>0</v>
      </c>
      <c r="AD37" s="113">
        <v>0</v>
      </c>
      <c r="AE37" s="113"/>
      <c r="AF37" s="113"/>
      <c r="AG37" s="113">
        <v>0</v>
      </c>
      <c r="AH37" s="113">
        <v>0</v>
      </c>
      <c r="AI37" s="113"/>
      <c r="AJ37" s="113"/>
      <c r="AK37" s="113"/>
      <c r="AL37" s="114"/>
      <c r="AM37" s="4"/>
    </row>
    <row r="38" spans="1:39" ht="24" thickBot="1">
      <c r="A38" s="13" t="s">
        <v>55</v>
      </c>
      <c r="B38" s="3" t="s">
        <v>56</v>
      </c>
      <c r="C38" s="29">
        <v>0</v>
      </c>
      <c r="D38" s="107">
        <v>14</v>
      </c>
      <c r="E38" s="107">
        <v>0</v>
      </c>
      <c r="F38" s="69">
        <f>SUM(C38:E38)</f>
        <v>14</v>
      </c>
      <c r="G38" s="107">
        <v>2</v>
      </c>
      <c r="H38" s="51"/>
      <c r="I38" s="107">
        <v>42</v>
      </c>
      <c r="J38" s="107">
        <v>0</v>
      </c>
      <c r="K38" s="107">
        <v>0</v>
      </c>
      <c r="L38" s="107">
        <v>42</v>
      </c>
      <c r="M38" s="107">
        <v>0</v>
      </c>
      <c r="N38" s="82">
        <f>SUM(K38:M38)</f>
        <v>42</v>
      </c>
      <c r="O38" s="107">
        <v>0</v>
      </c>
      <c r="P38" s="107">
        <v>40.954839</v>
      </c>
      <c r="Q38" s="107">
        <v>40.954839</v>
      </c>
      <c r="R38" s="107">
        <v>0</v>
      </c>
      <c r="S38" s="107">
        <v>0</v>
      </c>
      <c r="T38" s="107">
        <v>0</v>
      </c>
      <c r="U38" s="69">
        <f>SUM(R38:T38)</f>
        <v>0</v>
      </c>
      <c r="V38" s="107">
        <v>0</v>
      </c>
      <c r="W38" s="107">
        <v>0</v>
      </c>
      <c r="X38" s="107">
        <v>0</v>
      </c>
      <c r="Y38" s="69">
        <f>SUM(V38:X38)</f>
        <v>0</v>
      </c>
      <c r="Z38" s="107">
        <v>0</v>
      </c>
      <c r="AA38" s="108">
        <v>0</v>
      </c>
      <c r="AC38" s="124">
        <v>60</v>
      </c>
      <c r="AD38" s="125">
        <v>0</v>
      </c>
      <c r="AE38" s="125">
        <v>60</v>
      </c>
      <c r="AF38" s="125">
        <v>0</v>
      </c>
      <c r="AG38" s="125">
        <v>137.139407</v>
      </c>
      <c r="AH38" s="125">
        <v>137.139407</v>
      </c>
      <c r="AI38" s="125">
        <v>0</v>
      </c>
      <c r="AJ38" s="125">
        <v>0</v>
      </c>
      <c r="AK38" s="125">
        <v>0</v>
      </c>
      <c r="AL38" s="126">
        <v>0</v>
      </c>
      <c r="AM38" s="4"/>
    </row>
    <row r="39" spans="1:39" ht="15" thickBot="1">
      <c r="A39" s="13" t="s">
        <v>57</v>
      </c>
      <c r="B39" s="3" t="s">
        <v>6</v>
      </c>
      <c r="C39" s="29">
        <v>0</v>
      </c>
      <c r="D39" s="107">
        <v>0</v>
      </c>
      <c r="E39" s="107">
        <v>0</v>
      </c>
      <c r="F39" s="69">
        <f>SUM(C39:E39)</f>
        <v>0</v>
      </c>
      <c r="G39" s="107">
        <v>0</v>
      </c>
      <c r="H39" s="51"/>
      <c r="I39" s="107">
        <v>0</v>
      </c>
      <c r="J39" s="107">
        <v>0</v>
      </c>
      <c r="K39" s="107">
        <v>0</v>
      </c>
      <c r="L39" s="107">
        <v>0</v>
      </c>
      <c r="M39" s="107">
        <v>0</v>
      </c>
      <c r="N39" s="82">
        <f>SUM(K39:M39)</f>
        <v>0</v>
      </c>
      <c r="O39" s="107"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69">
        <f>SUM(R39:T39)</f>
        <v>0</v>
      </c>
      <c r="V39" s="107">
        <v>0</v>
      </c>
      <c r="W39" s="107">
        <v>0</v>
      </c>
      <c r="X39" s="107">
        <v>0</v>
      </c>
      <c r="Y39" s="69">
        <f>SUM(V39:X39)</f>
        <v>0</v>
      </c>
      <c r="Z39" s="107">
        <v>0</v>
      </c>
      <c r="AA39" s="108">
        <v>0</v>
      </c>
      <c r="AC39" s="106">
        <v>0</v>
      </c>
      <c r="AD39" s="107">
        <v>0</v>
      </c>
      <c r="AE39" s="107"/>
      <c r="AF39" s="107"/>
      <c r="AG39" s="107">
        <v>0</v>
      </c>
      <c r="AH39" s="107">
        <v>0</v>
      </c>
      <c r="AI39" s="107"/>
      <c r="AJ39" s="107"/>
      <c r="AK39" s="107"/>
      <c r="AL39" s="108"/>
      <c r="AM39" s="4"/>
    </row>
    <row r="40" spans="1:39" ht="15" thickBot="1">
      <c r="A40" s="13" t="s">
        <v>58</v>
      </c>
      <c r="B40" s="3" t="s">
        <v>7</v>
      </c>
      <c r="C40" s="24">
        <f>SUM(C41:C43)</f>
        <v>12</v>
      </c>
      <c r="D40" s="90">
        <f>SUM(D41:D43)</f>
        <v>0</v>
      </c>
      <c r="E40" s="90">
        <f>SUM(E41:E43)</f>
        <v>0</v>
      </c>
      <c r="F40" s="66">
        <f>SUM(F41:F43)</f>
        <v>12</v>
      </c>
      <c r="G40" s="90">
        <f>SUM(G41:G43)</f>
        <v>8</v>
      </c>
      <c r="H40" s="51"/>
      <c r="I40" s="90">
        <f aca="true" t="shared" si="11" ref="I40:AA40">SUM(I41:I43)</f>
        <v>80722.588</v>
      </c>
      <c r="J40" s="90">
        <f t="shared" si="11"/>
        <v>0</v>
      </c>
      <c r="K40" s="90">
        <f t="shared" si="11"/>
        <v>80722.588</v>
      </c>
      <c r="L40" s="90">
        <f t="shared" si="11"/>
        <v>0</v>
      </c>
      <c r="M40" s="90">
        <f t="shared" si="11"/>
        <v>0</v>
      </c>
      <c r="N40" s="75">
        <f t="shared" si="11"/>
        <v>80722.588</v>
      </c>
      <c r="O40" s="90">
        <f t="shared" si="11"/>
        <v>0</v>
      </c>
      <c r="P40" s="90">
        <f t="shared" si="11"/>
        <v>55437.261617636366</v>
      </c>
      <c r="Q40" s="90">
        <f t="shared" si="11"/>
        <v>55437.261617636366</v>
      </c>
      <c r="R40" s="90">
        <f t="shared" si="11"/>
        <v>0</v>
      </c>
      <c r="S40" s="90">
        <f t="shared" si="11"/>
        <v>0</v>
      </c>
      <c r="T40" s="90">
        <f t="shared" si="11"/>
        <v>0</v>
      </c>
      <c r="U40" s="66">
        <f t="shared" si="11"/>
        <v>0</v>
      </c>
      <c r="V40" s="90">
        <f t="shared" si="11"/>
        <v>0</v>
      </c>
      <c r="W40" s="90">
        <f t="shared" si="11"/>
        <v>0</v>
      </c>
      <c r="X40" s="90">
        <f t="shared" si="11"/>
        <v>0</v>
      </c>
      <c r="Y40" s="66">
        <f t="shared" si="11"/>
        <v>0</v>
      </c>
      <c r="Z40" s="90">
        <f t="shared" si="11"/>
        <v>0</v>
      </c>
      <c r="AA40" s="91">
        <f t="shared" si="11"/>
        <v>0</v>
      </c>
      <c r="AC40" s="89">
        <f aca="true" t="shared" si="12" ref="AC40:AL40">SUM(AC41:AC43)</f>
        <v>60</v>
      </c>
      <c r="AD40" s="90">
        <f t="shared" si="12"/>
        <v>0</v>
      </c>
      <c r="AE40" s="90">
        <f t="shared" si="12"/>
        <v>60</v>
      </c>
      <c r="AF40" s="90">
        <f t="shared" si="12"/>
        <v>0</v>
      </c>
      <c r="AG40" s="90">
        <f t="shared" si="12"/>
        <v>49.89052358778626</v>
      </c>
      <c r="AH40" s="90">
        <f t="shared" si="12"/>
        <v>49.89052358778626</v>
      </c>
      <c r="AI40" s="90">
        <f t="shared" si="12"/>
        <v>0</v>
      </c>
      <c r="AJ40" s="90">
        <f t="shared" si="12"/>
        <v>0</v>
      </c>
      <c r="AK40" s="90">
        <f t="shared" si="12"/>
        <v>0</v>
      </c>
      <c r="AL40" s="91">
        <f t="shared" si="12"/>
        <v>0</v>
      </c>
      <c r="AM40" s="4"/>
    </row>
    <row r="41" spans="1:39" ht="27">
      <c r="A41" s="17"/>
      <c r="B41" s="9" t="s">
        <v>59</v>
      </c>
      <c r="C41" s="37">
        <v>0</v>
      </c>
      <c r="D41" s="118">
        <v>0</v>
      </c>
      <c r="E41" s="118">
        <v>0</v>
      </c>
      <c r="F41" s="74">
        <f>SUM(C41:E41)</f>
        <v>0</v>
      </c>
      <c r="G41" s="118">
        <v>0</v>
      </c>
      <c r="H41" s="49"/>
      <c r="I41" s="118">
        <v>0</v>
      </c>
      <c r="J41" s="118">
        <v>0</v>
      </c>
      <c r="K41" s="118">
        <v>0</v>
      </c>
      <c r="L41" s="118">
        <v>0</v>
      </c>
      <c r="M41" s="118">
        <v>0</v>
      </c>
      <c r="N41" s="86">
        <f>SUM(K41:M41)</f>
        <v>0</v>
      </c>
      <c r="O41" s="118">
        <v>0</v>
      </c>
      <c r="P41" s="118">
        <v>0</v>
      </c>
      <c r="Q41" s="118">
        <v>0</v>
      </c>
      <c r="R41" s="118">
        <v>0</v>
      </c>
      <c r="S41" s="118">
        <v>0</v>
      </c>
      <c r="T41" s="118">
        <v>0</v>
      </c>
      <c r="U41" s="74">
        <f>SUM(R41:T41)</f>
        <v>0</v>
      </c>
      <c r="V41" s="118">
        <v>0</v>
      </c>
      <c r="W41" s="118">
        <v>0</v>
      </c>
      <c r="X41" s="118">
        <v>0</v>
      </c>
      <c r="Y41" s="74">
        <f>SUM(V41:X41)</f>
        <v>0</v>
      </c>
      <c r="Z41" s="118">
        <v>0</v>
      </c>
      <c r="AA41" s="119">
        <v>0</v>
      </c>
      <c r="AC41" s="117">
        <v>0</v>
      </c>
      <c r="AD41" s="118">
        <v>0</v>
      </c>
      <c r="AE41" s="118"/>
      <c r="AF41" s="118"/>
      <c r="AG41" s="118">
        <v>0</v>
      </c>
      <c r="AH41" s="118">
        <v>0</v>
      </c>
      <c r="AI41" s="118"/>
      <c r="AJ41" s="118"/>
      <c r="AK41" s="118"/>
      <c r="AL41" s="119"/>
      <c r="AM41" s="4"/>
    </row>
    <row r="42" spans="1:39" ht="27">
      <c r="A42" s="18"/>
      <c r="B42" s="7" t="s">
        <v>60</v>
      </c>
      <c r="C42" s="32">
        <v>5</v>
      </c>
      <c r="D42" s="125">
        <v>0</v>
      </c>
      <c r="E42" s="125">
        <v>0</v>
      </c>
      <c r="F42" s="60">
        <f>SUM(C42:E42)</f>
        <v>5</v>
      </c>
      <c r="G42" s="125">
        <v>4</v>
      </c>
      <c r="H42" s="123"/>
      <c r="I42" s="125">
        <v>31847.8763</v>
      </c>
      <c r="J42" s="125">
        <v>0</v>
      </c>
      <c r="K42" s="125">
        <v>31847.8763</v>
      </c>
      <c r="L42" s="125">
        <v>0</v>
      </c>
      <c r="M42" s="125">
        <v>0</v>
      </c>
      <c r="N42" s="57">
        <f>SUM(K42:M42)</f>
        <v>31847.8763</v>
      </c>
      <c r="O42" s="125">
        <v>0</v>
      </c>
      <c r="P42" s="125">
        <v>19540.415959</v>
      </c>
      <c r="Q42" s="125">
        <v>19540.415959</v>
      </c>
      <c r="R42" s="125">
        <v>0</v>
      </c>
      <c r="S42" s="125">
        <v>0</v>
      </c>
      <c r="T42" s="125">
        <v>0</v>
      </c>
      <c r="U42" s="60">
        <f>SUM(R42:T42)</f>
        <v>0</v>
      </c>
      <c r="V42" s="125">
        <v>0</v>
      </c>
      <c r="W42" s="125">
        <v>0</v>
      </c>
      <c r="X42" s="125">
        <v>0</v>
      </c>
      <c r="Y42" s="60">
        <f>SUM(V42:X42)</f>
        <v>0</v>
      </c>
      <c r="Z42" s="125">
        <v>0</v>
      </c>
      <c r="AA42" s="126">
        <v>0</v>
      </c>
      <c r="AC42" s="124">
        <v>0</v>
      </c>
      <c r="AD42" s="125">
        <v>0</v>
      </c>
      <c r="AE42" s="125"/>
      <c r="AF42" s="125"/>
      <c r="AG42" s="125">
        <v>0</v>
      </c>
      <c r="AH42" s="125">
        <v>0</v>
      </c>
      <c r="AI42" s="125"/>
      <c r="AJ42" s="125"/>
      <c r="AK42" s="125"/>
      <c r="AL42" s="126"/>
      <c r="AM42" s="4"/>
    </row>
    <row r="43" spans="1:39" ht="15" thickBot="1">
      <c r="A43" s="19"/>
      <c r="B43" s="44" t="s">
        <v>61</v>
      </c>
      <c r="C43" s="33">
        <v>7</v>
      </c>
      <c r="D43" s="115">
        <v>0</v>
      </c>
      <c r="E43" s="115">
        <v>0</v>
      </c>
      <c r="F43" s="71">
        <f>SUM(C43:E43)</f>
        <v>7</v>
      </c>
      <c r="G43" s="115">
        <v>4</v>
      </c>
      <c r="H43" s="48"/>
      <c r="I43" s="115">
        <v>48874.71170000001</v>
      </c>
      <c r="J43" s="115">
        <v>0</v>
      </c>
      <c r="K43" s="115">
        <v>48874.71170000001</v>
      </c>
      <c r="L43" s="115">
        <v>0</v>
      </c>
      <c r="M43" s="115">
        <v>0</v>
      </c>
      <c r="N43" s="83">
        <f>SUM(K43:M43)</f>
        <v>48874.71170000001</v>
      </c>
      <c r="O43" s="115">
        <v>0</v>
      </c>
      <c r="P43" s="115">
        <v>35896.84565863637</v>
      </c>
      <c r="Q43" s="115">
        <v>35896.84565863637</v>
      </c>
      <c r="R43" s="115">
        <v>0</v>
      </c>
      <c r="S43" s="115">
        <v>0</v>
      </c>
      <c r="T43" s="115">
        <v>0</v>
      </c>
      <c r="U43" s="71">
        <f>SUM(R43:T43)</f>
        <v>0</v>
      </c>
      <c r="V43" s="115">
        <v>0</v>
      </c>
      <c r="W43" s="115">
        <v>0</v>
      </c>
      <c r="X43" s="115">
        <v>0</v>
      </c>
      <c r="Y43" s="71">
        <f>SUM(V43:X43)</f>
        <v>0</v>
      </c>
      <c r="Z43" s="115">
        <v>0</v>
      </c>
      <c r="AA43" s="116">
        <v>0</v>
      </c>
      <c r="AC43" s="124">
        <v>60</v>
      </c>
      <c r="AD43" s="125">
        <v>0</v>
      </c>
      <c r="AE43" s="115">
        <v>60</v>
      </c>
      <c r="AF43" s="115"/>
      <c r="AG43" s="115">
        <v>49.89052358778626</v>
      </c>
      <c r="AH43" s="115">
        <v>49.89052358778626</v>
      </c>
      <c r="AI43" s="115"/>
      <c r="AJ43" s="115"/>
      <c r="AK43" s="115"/>
      <c r="AL43" s="116"/>
      <c r="AM43" s="4"/>
    </row>
    <row r="44" spans="1:39" ht="15" thickBot="1">
      <c r="A44" s="13" t="s">
        <v>62</v>
      </c>
      <c r="B44" s="3" t="s">
        <v>8</v>
      </c>
      <c r="C44" s="29">
        <v>0</v>
      </c>
      <c r="D44" s="107">
        <v>153</v>
      </c>
      <c r="E44" s="107">
        <v>0</v>
      </c>
      <c r="F44" s="69">
        <f>SUM(C44:E44)</f>
        <v>153</v>
      </c>
      <c r="G44" s="107">
        <v>16</v>
      </c>
      <c r="H44" s="51"/>
      <c r="I44" s="107">
        <v>161</v>
      </c>
      <c r="J44" s="107">
        <v>0</v>
      </c>
      <c r="K44" s="107">
        <v>0</v>
      </c>
      <c r="L44" s="107">
        <v>161</v>
      </c>
      <c r="M44" s="107">
        <v>0</v>
      </c>
      <c r="N44" s="82">
        <f>SUM(K44:M44)</f>
        <v>161</v>
      </c>
      <c r="O44" s="107">
        <v>0</v>
      </c>
      <c r="P44" s="107">
        <v>160.026881</v>
      </c>
      <c r="Q44" s="107">
        <v>160.026881</v>
      </c>
      <c r="R44" s="107">
        <v>0</v>
      </c>
      <c r="S44" s="107">
        <v>0</v>
      </c>
      <c r="T44" s="107">
        <v>0</v>
      </c>
      <c r="U44" s="69">
        <f>SUM(R44:T44)</f>
        <v>0</v>
      </c>
      <c r="V44" s="107">
        <v>0</v>
      </c>
      <c r="W44" s="107">
        <v>0</v>
      </c>
      <c r="X44" s="107">
        <v>0</v>
      </c>
      <c r="Y44" s="69">
        <f>SUM(V44:X44)</f>
        <v>0</v>
      </c>
      <c r="Z44" s="107">
        <v>0</v>
      </c>
      <c r="AA44" s="108">
        <v>0</v>
      </c>
      <c r="AC44" s="106">
        <v>0</v>
      </c>
      <c r="AD44" s="107">
        <v>0</v>
      </c>
      <c r="AE44" s="107"/>
      <c r="AF44" s="107"/>
      <c r="AG44" s="107">
        <v>0</v>
      </c>
      <c r="AH44" s="107">
        <v>0</v>
      </c>
      <c r="AI44" s="107"/>
      <c r="AJ44" s="107"/>
      <c r="AK44" s="107"/>
      <c r="AL44" s="108"/>
      <c r="AM44" s="4"/>
    </row>
    <row r="45" spans="1:39" ht="36" thickBot="1">
      <c r="A45" s="13" t="s">
        <v>63</v>
      </c>
      <c r="B45" s="3" t="s">
        <v>64</v>
      </c>
      <c r="C45" s="31">
        <f>SUM(C46:C48)</f>
        <v>0</v>
      </c>
      <c r="D45" s="110">
        <f>SUM(D46:D48)</f>
        <v>0</v>
      </c>
      <c r="E45" s="110">
        <f>SUM(E46:E48)</f>
        <v>0</v>
      </c>
      <c r="F45" s="70">
        <f>SUM(F46:F48)</f>
        <v>0</v>
      </c>
      <c r="G45" s="110">
        <f>SUM(G46:G48)</f>
        <v>0</v>
      </c>
      <c r="H45" s="51"/>
      <c r="I45" s="110">
        <f aca="true" t="shared" si="13" ref="I45:AA45">SUM(I46:I48)</f>
        <v>0</v>
      </c>
      <c r="J45" s="110">
        <f t="shared" si="13"/>
        <v>0</v>
      </c>
      <c r="K45" s="110">
        <f t="shared" si="13"/>
        <v>0</v>
      </c>
      <c r="L45" s="110">
        <f t="shared" si="13"/>
        <v>0</v>
      </c>
      <c r="M45" s="110">
        <f t="shared" si="13"/>
        <v>0</v>
      </c>
      <c r="N45" s="15">
        <f t="shared" si="13"/>
        <v>0</v>
      </c>
      <c r="O45" s="110">
        <f t="shared" si="13"/>
        <v>0</v>
      </c>
      <c r="P45" s="110">
        <f t="shared" si="13"/>
        <v>0</v>
      </c>
      <c r="Q45" s="110">
        <f t="shared" si="13"/>
        <v>0</v>
      </c>
      <c r="R45" s="110">
        <f t="shared" si="13"/>
        <v>0</v>
      </c>
      <c r="S45" s="110">
        <f t="shared" si="13"/>
        <v>0</v>
      </c>
      <c r="T45" s="110">
        <f t="shared" si="13"/>
        <v>0</v>
      </c>
      <c r="U45" s="70">
        <f t="shared" si="13"/>
        <v>0</v>
      </c>
      <c r="V45" s="110">
        <f t="shared" si="13"/>
        <v>0</v>
      </c>
      <c r="W45" s="110">
        <f t="shared" si="13"/>
        <v>0</v>
      </c>
      <c r="X45" s="110">
        <f t="shared" si="13"/>
        <v>0</v>
      </c>
      <c r="Y45" s="70">
        <f t="shared" si="13"/>
        <v>0</v>
      </c>
      <c r="Z45" s="110">
        <f t="shared" si="13"/>
        <v>0</v>
      </c>
      <c r="AA45" s="111">
        <f t="shared" si="13"/>
        <v>0</v>
      </c>
      <c r="AC45" s="109">
        <f aca="true" t="shared" si="14" ref="AC45:AL45">SUM(AC46:AC48)</f>
        <v>20</v>
      </c>
      <c r="AD45" s="110">
        <f t="shared" si="14"/>
        <v>0</v>
      </c>
      <c r="AE45" s="110">
        <f t="shared" si="14"/>
        <v>0</v>
      </c>
      <c r="AF45" s="110">
        <f t="shared" si="14"/>
        <v>0</v>
      </c>
      <c r="AG45" s="110">
        <f t="shared" si="14"/>
        <v>8</v>
      </c>
      <c r="AH45" s="110">
        <f t="shared" si="14"/>
        <v>8</v>
      </c>
      <c r="AI45" s="110">
        <f t="shared" si="14"/>
        <v>0</v>
      </c>
      <c r="AJ45" s="110">
        <f t="shared" si="14"/>
        <v>0</v>
      </c>
      <c r="AK45" s="110">
        <f t="shared" si="14"/>
        <v>0</v>
      </c>
      <c r="AL45" s="111">
        <f t="shared" si="14"/>
        <v>0</v>
      </c>
      <c r="AM45" s="4"/>
    </row>
    <row r="46" spans="1:39" ht="14.25">
      <c r="A46" s="17"/>
      <c r="B46" s="10" t="s">
        <v>65</v>
      </c>
      <c r="C46" s="35">
        <v>0</v>
      </c>
      <c r="D46" s="128">
        <v>0</v>
      </c>
      <c r="E46" s="128">
        <v>0</v>
      </c>
      <c r="F46" s="61">
        <f>SUM(C46:E46)</f>
        <v>0</v>
      </c>
      <c r="G46" s="128">
        <v>0</v>
      </c>
      <c r="H46" s="49"/>
      <c r="I46" s="128">
        <v>0</v>
      </c>
      <c r="J46" s="128">
        <v>0</v>
      </c>
      <c r="K46" s="128">
        <v>0</v>
      </c>
      <c r="L46" s="128">
        <v>0</v>
      </c>
      <c r="M46" s="128">
        <v>0</v>
      </c>
      <c r="N46" s="58">
        <f>SUM(K46:M46)</f>
        <v>0</v>
      </c>
      <c r="O46" s="128">
        <v>0</v>
      </c>
      <c r="P46" s="128">
        <v>0</v>
      </c>
      <c r="Q46" s="128">
        <v>0</v>
      </c>
      <c r="R46" s="128">
        <v>0</v>
      </c>
      <c r="S46" s="128">
        <v>0</v>
      </c>
      <c r="T46" s="128">
        <v>0</v>
      </c>
      <c r="U46" s="61">
        <f>SUM(R46:T46)</f>
        <v>0</v>
      </c>
      <c r="V46" s="128">
        <v>0</v>
      </c>
      <c r="W46" s="128">
        <v>0</v>
      </c>
      <c r="X46" s="128">
        <v>0</v>
      </c>
      <c r="Y46" s="61">
        <f>SUM(V46:X46)</f>
        <v>0</v>
      </c>
      <c r="Z46" s="128">
        <v>0</v>
      </c>
      <c r="AA46" s="129">
        <v>0</v>
      </c>
      <c r="AC46" s="127">
        <v>0</v>
      </c>
      <c r="AD46" s="128">
        <v>0</v>
      </c>
      <c r="AE46" s="128"/>
      <c r="AF46" s="128"/>
      <c r="AG46" s="128">
        <v>0</v>
      </c>
      <c r="AH46" s="128">
        <v>0</v>
      </c>
      <c r="AI46" s="128"/>
      <c r="AJ46" s="128"/>
      <c r="AK46" s="128"/>
      <c r="AL46" s="129"/>
      <c r="AM46" s="4"/>
    </row>
    <row r="47" spans="1:39" ht="14.25">
      <c r="A47" s="18"/>
      <c r="B47" s="45" t="s">
        <v>66</v>
      </c>
      <c r="C47" s="122">
        <v>0</v>
      </c>
      <c r="D47" s="95">
        <v>0</v>
      </c>
      <c r="E47" s="95">
        <v>0</v>
      </c>
      <c r="F47" s="63">
        <f>SUM(C47:E47)</f>
        <v>0</v>
      </c>
      <c r="G47" s="95">
        <v>0</v>
      </c>
      <c r="H47" s="123"/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77">
        <f>SUM(K47:M47)</f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63">
        <f>SUM(R47:T47)</f>
        <v>0</v>
      </c>
      <c r="V47" s="95">
        <v>0</v>
      </c>
      <c r="W47" s="95">
        <v>0</v>
      </c>
      <c r="X47" s="95">
        <v>0</v>
      </c>
      <c r="Y47" s="63">
        <f>SUM(V47:X47)</f>
        <v>0</v>
      </c>
      <c r="Z47" s="95">
        <v>0</v>
      </c>
      <c r="AA47" s="96">
        <v>0</v>
      </c>
      <c r="AC47" s="94">
        <v>0</v>
      </c>
      <c r="AD47" s="95">
        <v>0</v>
      </c>
      <c r="AE47" s="95"/>
      <c r="AF47" s="95"/>
      <c r="AG47" s="95">
        <v>0</v>
      </c>
      <c r="AH47" s="95">
        <v>0</v>
      </c>
      <c r="AI47" s="95"/>
      <c r="AJ47" s="95"/>
      <c r="AK47" s="95"/>
      <c r="AL47" s="96"/>
      <c r="AM47" s="4"/>
    </row>
    <row r="48" spans="1:39" ht="15" thickBot="1">
      <c r="A48" s="19"/>
      <c r="B48" s="11" t="s">
        <v>67</v>
      </c>
      <c r="C48" s="33">
        <v>0</v>
      </c>
      <c r="D48" s="115">
        <v>0</v>
      </c>
      <c r="E48" s="115">
        <v>0</v>
      </c>
      <c r="F48" s="71">
        <f>SUM(C48:E48)</f>
        <v>0</v>
      </c>
      <c r="G48" s="115">
        <v>0</v>
      </c>
      <c r="H48" s="123"/>
      <c r="I48" s="115">
        <v>0</v>
      </c>
      <c r="J48" s="115">
        <v>0</v>
      </c>
      <c r="K48" s="115">
        <v>0</v>
      </c>
      <c r="L48" s="115">
        <v>0</v>
      </c>
      <c r="M48" s="115">
        <v>0</v>
      </c>
      <c r="N48" s="83">
        <f>SUM(K48:M48)</f>
        <v>0</v>
      </c>
      <c r="O48" s="115">
        <v>0</v>
      </c>
      <c r="P48" s="115">
        <v>0</v>
      </c>
      <c r="Q48" s="115">
        <v>0</v>
      </c>
      <c r="R48" s="115">
        <v>0</v>
      </c>
      <c r="S48" s="115">
        <v>0</v>
      </c>
      <c r="T48" s="115">
        <v>0</v>
      </c>
      <c r="U48" s="71">
        <f>SUM(R48:T48)</f>
        <v>0</v>
      </c>
      <c r="V48" s="115">
        <v>0</v>
      </c>
      <c r="W48" s="115">
        <v>0</v>
      </c>
      <c r="X48" s="115">
        <v>0</v>
      </c>
      <c r="Y48" s="71">
        <f>SUM(V48:X48)</f>
        <v>0</v>
      </c>
      <c r="Z48" s="115">
        <v>0</v>
      </c>
      <c r="AA48" s="116">
        <v>0</v>
      </c>
      <c r="AC48" s="120">
        <v>20</v>
      </c>
      <c r="AD48" s="115">
        <v>0</v>
      </c>
      <c r="AE48" s="115"/>
      <c r="AF48" s="115"/>
      <c r="AG48" s="115">
        <v>8</v>
      </c>
      <c r="AH48" s="115">
        <v>8</v>
      </c>
      <c r="AI48" s="115"/>
      <c r="AJ48" s="115"/>
      <c r="AK48" s="115"/>
      <c r="AL48" s="116"/>
      <c r="AM48" s="4"/>
    </row>
    <row r="49" spans="1:39" ht="15" thickBot="1">
      <c r="A49" s="13" t="s">
        <v>68</v>
      </c>
      <c r="B49" s="3" t="s">
        <v>9</v>
      </c>
      <c r="C49" s="36">
        <v>0</v>
      </c>
      <c r="D49" s="113">
        <v>0</v>
      </c>
      <c r="E49" s="113">
        <v>0</v>
      </c>
      <c r="F49" s="73">
        <f>SUM(C49:E49)</f>
        <v>0</v>
      </c>
      <c r="G49" s="113">
        <v>0</v>
      </c>
      <c r="H49" s="123"/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85">
        <f>SUM(K49:M49)</f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73">
        <f>SUM(R49:T49)</f>
        <v>0</v>
      </c>
      <c r="V49" s="113">
        <v>0</v>
      </c>
      <c r="W49" s="113">
        <v>0</v>
      </c>
      <c r="X49" s="113">
        <v>0</v>
      </c>
      <c r="Y49" s="73">
        <f>SUM(V49:X49)</f>
        <v>0</v>
      </c>
      <c r="Z49" s="113">
        <v>0</v>
      </c>
      <c r="AA49" s="114">
        <v>0</v>
      </c>
      <c r="AC49" s="112">
        <v>0</v>
      </c>
      <c r="AD49" s="113">
        <v>0</v>
      </c>
      <c r="AE49" s="113"/>
      <c r="AF49" s="113"/>
      <c r="AG49" s="113">
        <v>0</v>
      </c>
      <c r="AH49" s="113">
        <v>0</v>
      </c>
      <c r="AI49" s="113"/>
      <c r="AJ49" s="113"/>
      <c r="AK49" s="113"/>
      <c r="AL49" s="114"/>
      <c r="AM49" s="4"/>
    </row>
    <row r="50" spans="1:39" ht="14.25" thickBot="1">
      <c r="A50" s="264" t="s">
        <v>69</v>
      </c>
      <c r="B50" s="265"/>
      <c r="C50" s="38">
        <f>C11+C16+C17+C20+C21+C24+C28+C29+C30+C33+C34+C37+C38+C39+C40+C44+C45+C49</f>
        <v>9127</v>
      </c>
      <c r="D50" s="15">
        <f aca="true" t="shared" si="15" ref="D50:AL50">D11+D16+D17+D20+D21+D24+D28+D29+D30+D33+D34+D37+D38+D39+D40+D44+D45+D49</f>
        <v>652918</v>
      </c>
      <c r="E50" s="15">
        <f t="shared" si="15"/>
        <v>0</v>
      </c>
      <c r="F50" s="15">
        <f t="shared" si="15"/>
        <v>662045</v>
      </c>
      <c r="G50" s="15">
        <f t="shared" si="15"/>
        <v>79913</v>
      </c>
      <c r="H50" s="15">
        <f t="shared" si="15"/>
        <v>661355</v>
      </c>
      <c r="I50" s="15">
        <f t="shared" si="15"/>
        <v>3153252.1697987774</v>
      </c>
      <c r="J50" s="15">
        <f t="shared" si="15"/>
        <v>0</v>
      </c>
      <c r="K50" s="15">
        <f t="shared" si="15"/>
        <v>1252134.9652805557</v>
      </c>
      <c r="L50" s="15">
        <f t="shared" si="15"/>
        <v>1618313.7427702236</v>
      </c>
      <c r="M50" s="15">
        <f t="shared" si="15"/>
        <v>0</v>
      </c>
      <c r="N50" s="15">
        <f t="shared" si="15"/>
        <v>2870448.7080507795</v>
      </c>
      <c r="O50" s="15">
        <f t="shared" si="15"/>
        <v>0</v>
      </c>
      <c r="P50" s="15">
        <f t="shared" si="15"/>
        <v>3649488.2563597155</v>
      </c>
      <c r="Q50" s="15">
        <f t="shared" si="15"/>
        <v>3649488.2563597155</v>
      </c>
      <c r="R50" s="15">
        <f t="shared" si="15"/>
        <v>1693275.8715666656</v>
      </c>
      <c r="S50" s="15">
        <f t="shared" si="15"/>
        <v>162384.39251633998</v>
      </c>
      <c r="T50" s="15">
        <f t="shared" si="15"/>
        <v>0</v>
      </c>
      <c r="U50" s="15">
        <f t="shared" si="15"/>
        <v>1855660.2640830055</v>
      </c>
      <c r="V50" s="15">
        <f t="shared" si="15"/>
        <v>1693275.8715666656</v>
      </c>
      <c r="W50" s="15">
        <f t="shared" si="15"/>
        <v>162384.39251633998</v>
      </c>
      <c r="X50" s="15">
        <f t="shared" si="15"/>
        <v>0</v>
      </c>
      <c r="Y50" s="15">
        <f t="shared" si="15"/>
        <v>1855660.2640830055</v>
      </c>
      <c r="Z50" s="15">
        <f t="shared" si="15"/>
        <v>1981478.4107639785</v>
      </c>
      <c r="AA50" s="16">
        <f t="shared" si="15"/>
        <v>1981478.4107639785</v>
      </c>
      <c r="AC50" s="55">
        <f t="shared" si="15"/>
        <v>140</v>
      </c>
      <c r="AD50" s="15">
        <f t="shared" si="15"/>
        <v>0</v>
      </c>
      <c r="AE50" s="15">
        <f t="shared" si="15"/>
        <v>120</v>
      </c>
      <c r="AF50" s="15">
        <f t="shared" si="15"/>
        <v>0</v>
      </c>
      <c r="AG50" s="15">
        <f t="shared" si="15"/>
        <v>195.02993058778628</v>
      </c>
      <c r="AH50" s="15">
        <f t="shared" si="15"/>
        <v>195.02993058778628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  <c r="AM50" s="4"/>
    </row>
    <row r="52" spans="2:27" ht="13.5">
      <c r="B52" s="234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Tamar Tsiskarishvili</cp:lastModifiedBy>
  <cp:lastPrinted>2017-10-18T12:38:28Z</cp:lastPrinted>
  <dcterms:created xsi:type="dcterms:W3CDTF">1996-10-14T23:33:28Z</dcterms:created>
  <dcterms:modified xsi:type="dcterms:W3CDTF">2022-11-15T09:30:49Z</dcterms:modified>
  <cp:category/>
  <cp:version/>
  <cp:contentType/>
  <cp:contentStatus/>
</cp:coreProperties>
</file>