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536" tabRatio="929" activeTab="0"/>
  </bookViews>
  <sheets>
    <sheet name="BS" sheetId="1" r:id="rId1"/>
    <sheet name="IS" sheetId="2" r:id="rId2"/>
    <sheet name="Insurance-Reinsurance" sheetId="3" r:id="rId3"/>
  </sheets>
  <externalReferences>
    <externalReference r:id="rId6"/>
    <externalReference r:id="rId7"/>
  </externalReference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<sst xmlns="http://schemas.openxmlformats.org/spreadsheetml/2006/main" count="331" uniqueCount="247">
  <si>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</si>
  <si>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</si>
  <si>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</si>
  <si>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</si>
  <si>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</si>
  <si>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</si>
  <si>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</si>
  <si>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</si>
  <si>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</si>
  <si>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</si>
  <si>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</si>
  <si>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</si>
  <si>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</si>
  <si>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</si>
  <si>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</si>
  <si>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</si>
  <si>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</si>
  <si>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</si>
  <si>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</si>
  <si>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</si>
  <si>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</si>
  <si>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</si>
  <si>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</si>
  <si>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</si>
  <si>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</si>
  <si>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</si>
  <si>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</si>
  <si>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</si>
  <si>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</si>
  <si>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</si>
  <si>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</si>
  <si>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</si>
  <si>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</si>
  <si>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</si>
  <si>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</si>
  <si>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</si>
  <si>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</si>
  <si>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</si>
  <si>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</si>
  <si>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</si>
  <si>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</si>
  <si>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</si>
  <si>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</si>
  <si>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</si>
  <si>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</si>
  <si>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</si>
  <si>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</si>
  <si>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</si>
  <si>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</si>
  <si>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</si>
  <si>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</si>
  <si>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</si>
  <si>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</si>
  <si>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</si>
  <si>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</si>
  <si>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</si>
  <si>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</si>
  <si>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</si>
  <si>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</si>
  <si>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</si>
  <si>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</si>
  <si>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</si>
  <si>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</si>
  <si>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</si>
  <si>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</si>
  <si>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</si>
  <si>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</si>
  <si>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</si>
  <si>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</si>
  <si>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</si>
  <si>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</si>
  <si>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</si>
  <si>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</si>
  <si>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</si>
  <si>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</si>
  <si>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</si>
  <si>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</si>
  <si>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</si>
  <si>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</si>
  <si>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</si>
  <si>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</si>
  <si>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</si>
  <si>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</si>
  <si>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</si>
  <si>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</si>
  <si>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</si>
  <si>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</si>
  <si>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</si>
  <si>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</si>
  <si>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</si>
  <si>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</si>
  <si>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</si>
  <si>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</si>
  <si>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</si>
  <si>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</si>
  <si>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</si>
  <si>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</si>
  <si>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</si>
  <si>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</si>
  <si>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</si>
  <si>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</si>
  <si>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</si>
  <si>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</si>
  <si>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</si>
  <si>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</si>
  <si>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</si>
  <si>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</si>
  <si>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</si>
  <si>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</si>
  <si>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</si>
  <si>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</si>
  <si>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</si>
  <si>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</si>
  <si>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</si>
  <si>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</si>
  <si>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</si>
  <si>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</si>
  <si>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</si>
  <si>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</si>
  <si>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</si>
  <si>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</si>
  <si>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</si>
  <si>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</si>
  <si>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</si>
  <si>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</si>
  <si>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</si>
  <si>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</si>
  <si>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</si>
  <si>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</si>
  <si>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</si>
  <si>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</si>
  <si>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</si>
  <si>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</si>
  <si>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</si>
  <si>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</si>
  <si>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</si>
  <si>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</si>
  <si>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</si>
  <si>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</si>
  <si>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</si>
  <si>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</si>
  <si>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</si>
  <si>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</si>
  <si>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</si>
  <si>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</si>
  <si>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</si>
  <si>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</si>
  <si>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</si>
  <si>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</si>
  <si>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</si>
  <si>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</si>
  <si>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</si>
  <si>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</si>
  <si>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</si>
  <si>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</si>
  <si>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</si>
  <si>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</si>
  <si>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</si>
  <si>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</si>
  <si>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</si>
  <si>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</si>
  <si>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</si>
  <si>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</si>
  <si>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</si>
  <si>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</si>
  <si>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</si>
  <si>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</si>
  <si>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</si>
  <si>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</si>
  <si>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</si>
  <si>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</si>
  <si>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</si>
  <si>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</si>
  <si>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</si>
  <si>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</si>
  <si>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</si>
  <si>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</si>
  <si>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</si>
  <si>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</si>
  <si>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</si>
  <si>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</si>
  <si>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</si>
  <si>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</si>
  <si>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</si>
  <si>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</si>
  <si>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</si>
  <si>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</si>
  <si>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</si>
  <si>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</si>
  <si>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</si>
  <si>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</si>
  <si>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</si>
  <si>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</si>
  <si>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</si>
  <si>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</si>
  <si>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</si>
  <si>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</si>
  <si>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</si>
  <si>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</si>
  <si>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</si>
  <si>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</si>
  <si>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</si>
  <si>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</si>
  <si>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</si>
  <si>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</si>
  <si>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</si>
  <si>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</si>
  <si>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</si>
  <si>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</si>
  <si>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</si>
  <si>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</si>
  <si>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</si>
  <si>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</si>
  <si>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</si>
  <si>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</si>
  <si>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</si>
  <si>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</si>
  <si>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</si>
  <si>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</si>
  <si>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</si>
  <si>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</si>
  <si>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</si>
  <si>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</si>
  <si>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</si>
  <si>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</si>
  <si>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</si>
  <si>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</si>
  <si>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</si>
  <si>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</si>
  <si>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</si>
  <si>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</si>
  <si>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</si>
  <si>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</si>
  <si>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</si>
  <si>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</si>
  <si>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</si>
  <si>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</si>
  <si>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</si>
  <si>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</si>
  <si>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</si>
  <si>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</si>
  <si>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</si>
  <si>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</si>
  <si>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</si>
  <si>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</si>
  <si>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30 ივნისი 2021</t>
  </si>
  <si>
    <t>ანგარიშგების პერიოდი: 1 იანვარი 2021 – 30 ივნისი 2021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</si>
</sst>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1\06.June\Tao\To%20send\finansuri%20angarishgebis%20danarti%20N%201%20Tao%20June%20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dnh\shared\Reporting,%20Operational%20Risks,%20Health%20Optimization\reporting\FSA\2021\06.June\Tao\To%20send\kvartaluri%20statistikuri%20angarishi,%20dazgveva%20(Tao%20June_20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BS"/>
      <sheetName val="BS-C"/>
      <sheetName val="BS-D"/>
      <sheetName val="BS-FA "/>
      <sheetName val="BS-IR &amp; RR"/>
      <sheetName val="BS-I"/>
      <sheetName val="BS-L"/>
      <sheetName val="BS-R"/>
      <sheetName val="BS-DC"/>
      <sheetName val="BS-PPE"/>
      <sheetName val="BS-IA"/>
      <sheetName val="BS-IP &amp; OA"/>
      <sheetName val="BS-OIL &amp; OL"/>
      <sheetName val="BS-FL"/>
      <sheetName val="BS-PL"/>
      <sheetName val="BS-LA"/>
      <sheetName val="IS"/>
      <sheetName val="C"/>
      <sheetName val="IS-COM"/>
      <sheetName val="IS-D"/>
      <sheetName val="IS-FA"/>
      <sheetName val="IS-I"/>
      <sheetName val="IS-IP &amp; L"/>
      <sheetName val="IS-Ex.S &amp; Ex.Ad"/>
      <sheetName val="IS-Ex.T &amp; Ex.F &amp; O"/>
      <sheetName val="P&amp;C(NL)"/>
      <sheetName val="P&amp;C(L)"/>
      <sheetName val="C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დაზღვევა"/>
      <sheetName val="დაზღვევა 100% გადაზღვევით"/>
      <sheetName val="დაზღვევა სულ"/>
      <sheetName val="ზარალები"/>
      <sheetName val="ზარალები 100% გადაზღვ."/>
      <sheetName val="ზარალები სუ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140625" style="138" customWidth="1"/>
    <col min="4" max="4" width="73.7109375" style="138" customWidth="1"/>
    <col min="5" max="5" width="16.140625" style="138" customWidth="1"/>
    <col min="6" max="6" width="12.8515625" style="138" customWidth="1"/>
    <col min="7" max="16384" width="9.140625" style="138" customWidth="1"/>
  </cols>
  <sheetData>
    <row r="2" spans="2:5" s="236" customFormat="1" ht="13.5">
      <c r="B2" s="243" t="s">
        <v>84</v>
      </c>
      <c r="C2" s="243"/>
      <c r="D2" s="232" t="s">
        <v>244</v>
      </c>
      <c r="E2" s="237" t="s">
        <v>238</v>
      </c>
    </row>
    <row r="3" spans="2:5" s="236" customFormat="1" ht="13.5">
      <c r="B3" s="244" t="s">
        <v>245</v>
      </c>
      <c r="C3" s="244"/>
      <c r="D3" s="244"/>
      <c r="E3" s="244"/>
    </row>
    <row r="4" spans="2:3" ht="13.5">
      <c r="B4" s="139"/>
      <c r="C4" s="139"/>
    </row>
    <row r="5" spans="2:5" ht="18" customHeight="1">
      <c r="B5" s="140"/>
      <c r="C5" s="245" t="s">
        <v>85</v>
      </c>
      <c r="D5" s="246"/>
      <c r="E5" s="246"/>
    </row>
    <row r="6" ht="14.25" thickBot="1">
      <c r="E6" s="188" t="s">
        <v>86</v>
      </c>
    </row>
    <row r="7" spans="2:5" s="146" customFormat="1" ht="27.75" thickBot="1">
      <c r="B7" s="141" t="s">
        <v>87</v>
      </c>
      <c r="C7" s="142" t="s">
        <v>88</v>
      </c>
      <c r="D7" s="143"/>
      <c r="E7" s="144" t="s">
        <v>89</v>
      </c>
    </row>
    <row r="8" spans="3:5" s="146" customFormat="1" ht="6" customHeight="1">
      <c r="C8" s="147"/>
      <c r="D8" s="148"/>
      <c r="E8" s="149"/>
    </row>
    <row r="9" spans="3:5" s="150" customFormat="1" ht="14.25" thickBot="1">
      <c r="C9" s="242" t="s">
        <v>90</v>
      </c>
      <c r="D9" s="242"/>
      <c r="E9" s="242"/>
    </row>
    <row r="10" spans="2:5" s="156" customFormat="1" ht="15" customHeight="1">
      <c r="B10" s="151" t="s">
        <v>91</v>
      </c>
      <c r="C10" s="152">
        <v>1</v>
      </c>
      <c r="D10" s="153" t="s">
        <v>242</v>
      </c>
      <c r="E10" s="154">
        <v>2167099.621465976</v>
      </c>
    </row>
    <row r="11" spans="2:5" s="156" customFormat="1" ht="15" customHeight="1">
      <c r="B11" s="157" t="s">
        <v>92</v>
      </c>
      <c r="C11" s="158">
        <v>2</v>
      </c>
      <c r="D11" s="159" t="s">
        <v>93</v>
      </c>
      <c r="E11" s="160">
        <v>6920533.487321038</v>
      </c>
    </row>
    <row r="12" spans="2:5" s="156" customFormat="1" ht="15" customHeight="1">
      <c r="B12" s="157" t="s">
        <v>94</v>
      </c>
      <c r="C12" s="158">
        <v>3</v>
      </c>
      <c r="D12" s="159" t="s">
        <v>95</v>
      </c>
      <c r="E12" s="160">
        <v>0</v>
      </c>
    </row>
    <row r="13" spans="2:5" s="156" customFormat="1" ht="15" customHeight="1">
      <c r="B13" s="157" t="s">
        <v>96</v>
      </c>
      <c r="C13" s="158">
        <v>4</v>
      </c>
      <c r="D13" s="162" t="s">
        <v>97</v>
      </c>
      <c r="E13" s="160">
        <v>202136.9910958904</v>
      </c>
    </row>
    <row r="14" spans="2:5" s="156" customFormat="1" ht="27">
      <c r="B14" s="157" t="s">
        <v>98</v>
      </c>
      <c r="C14" s="158">
        <v>5</v>
      </c>
      <c r="D14" s="163" t="s">
        <v>99</v>
      </c>
      <c r="E14" s="160">
        <v>0</v>
      </c>
    </row>
    <row r="15" spans="2:5" s="156" customFormat="1" ht="15" customHeight="1">
      <c r="B15" s="157" t="s">
        <v>100</v>
      </c>
      <c r="C15" s="158">
        <v>6</v>
      </c>
      <c r="D15" s="162" t="s">
        <v>101</v>
      </c>
      <c r="E15" s="160">
        <v>2328526.3968703724</v>
      </c>
    </row>
    <row r="16" spans="2:5" s="156" customFormat="1" ht="15" customHeight="1">
      <c r="B16" s="157" t="s">
        <v>102</v>
      </c>
      <c r="C16" s="158">
        <v>7</v>
      </c>
      <c r="D16" s="159" t="s">
        <v>103</v>
      </c>
      <c r="E16" s="160">
        <v>0</v>
      </c>
    </row>
    <row r="17" spans="2:5" s="156" customFormat="1" ht="15" customHeight="1">
      <c r="B17" s="157" t="s">
        <v>104</v>
      </c>
      <c r="C17" s="158">
        <v>8</v>
      </c>
      <c r="D17" s="162" t="s">
        <v>105</v>
      </c>
      <c r="E17" s="160">
        <v>0</v>
      </c>
    </row>
    <row r="18" spans="2:5" s="156" customFormat="1" ht="15" customHeight="1">
      <c r="B18" s="157" t="s">
        <v>106</v>
      </c>
      <c r="C18" s="158">
        <v>9</v>
      </c>
      <c r="D18" s="159" t="s">
        <v>107</v>
      </c>
      <c r="E18" s="160">
        <v>973505.2383964923</v>
      </c>
    </row>
    <row r="19" spans="2:5" s="156" customFormat="1" ht="15" customHeight="1">
      <c r="B19" s="157" t="s">
        <v>108</v>
      </c>
      <c r="C19" s="158">
        <v>10</v>
      </c>
      <c r="D19" s="159" t="s">
        <v>109</v>
      </c>
      <c r="E19" s="160">
        <v>0</v>
      </c>
    </row>
    <row r="20" spans="2:5" s="156" customFormat="1" ht="15" customHeight="1">
      <c r="B20" s="157" t="s">
        <v>110</v>
      </c>
      <c r="C20" s="158">
        <v>11</v>
      </c>
      <c r="D20" s="159" t="s">
        <v>111</v>
      </c>
      <c r="E20" s="160">
        <v>0</v>
      </c>
    </row>
    <row r="21" spans="2:5" s="156" customFormat="1" ht="15" customHeight="1">
      <c r="B21" s="157" t="s">
        <v>112</v>
      </c>
      <c r="C21" s="158">
        <v>12</v>
      </c>
      <c r="D21" s="159" t="s">
        <v>113</v>
      </c>
      <c r="E21" s="160">
        <v>0</v>
      </c>
    </row>
    <row r="22" spans="2:5" s="156" customFormat="1" ht="15" customHeight="1">
      <c r="B22" s="157" t="s">
        <v>114</v>
      </c>
      <c r="C22" s="158">
        <v>13</v>
      </c>
      <c r="D22" s="159" t="s">
        <v>115</v>
      </c>
      <c r="E22" s="160">
        <v>33805.57</v>
      </c>
    </row>
    <row r="23" spans="2:5" s="156" customFormat="1" ht="15" customHeight="1">
      <c r="B23" s="157" t="s">
        <v>116</v>
      </c>
      <c r="C23" s="158">
        <v>14</v>
      </c>
      <c r="D23" s="159" t="s">
        <v>117</v>
      </c>
      <c r="E23" s="160">
        <v>0</v>
      </c>
    </row>
    <row r="24" spans="2:5" s="156" customFormat="1" ht="15" customHeight="1">
      <c r="B24" s="157" t="s">
        <v>118</v>
      </c>
      <c r="C24" s="158">
        <v>15</v>
      </c>
      <c r="D24" s="159" t="s">
        <v>119</v>
      </c>
      <c r="E24" s="160">
        <v>0</v>
      </c>
    </row>
    <row r="25" spans="2:5" s="156" customFormat="1" ht="15" customHeight="1">
      <c r="B25" s="157" t="s">
        <v>120</v>
      </c>
      <c r="C25" s="158">
        <v>16</v>
      </c>
      <c r="D25" s="159" t="s">
        <v>121</v>
      </c>
      <c r="E25" s="160">
        <v>1000</v>
      </c>
    </row>
    <row r="26" spans="2:5" s="156" customFormat="1" ht="15" customHeight="1">
      <c r="B26" s="157" t="s">
        <v>122</v>
      </c>
      <c r="C26" s="158">
        <v>17</v>
      </c>
      <c r="D26" s="159" t="s">
        <v>123</v>
      </c>
      <c r="E26" s="160">
        <v>0</v>
      </c>
    </row>
    <row r="27" spans="2:5" s="156" customFormat="1" ht="15" customHeight="1">
      <c r="B27" s="157" t="s">
        <v>124</v>
      </c>
      <c r="C27" s="158">
        <v>18</v>
      </c>
      <c r="D27" s="164" t="s">
        <v>125</v>
      </c>
      <c r="E27" s="160">
        <v>964315.6439685994</v>
      </c>
    </row>
    <row r="28" spans="2:5" s="169" customFormat="1" ht="15" customHeight="1" thickBot="1">
      <c r="B28" s="165" t="s">
        <v>126</v>
      </c>
      <c r="C28" s="166">
        <v>19</v>
      </c>
      <c r="D28" s="167" t="s">
        <v>127</v>
      </c>
      <c r="E28" s="168">
        <f>SUM(E10:E27)</f>
        <v>13590922.949118368</v>
      </c>
    </row>
    <row r="29" spans="2:6" s="150" customFormat="1" ht="6" customHeight="1">
      <c r="B29" s="170"/>
      <c r="C29" s="171"/>
      <c r="D29" s="172"/>
      <c r="E29" s="173"/>
      <c r="F29" s="156"/>
    </row>
    <row r="30" spans="2:5" s="150" customFormat="1" ht="14.25" thickBot="1">
      <c r="B30" s="170"/>
      <c r="C30" s="242" t="s">
        <v>128</v>
      </c>
      <c r="D30" s="242"/>
      <c r="E30" s="242"/>
    </row>
    <row r="31" spans="2:5" s="156" customFormat="1" ht="15" customHeight="1">
      <c r="B31" s="151" t="s">
        <v>129</v>
      </c>
      <c r="C31" s="152">
        <v>20</v>
      </c>
      <c r="D31" s="174" t="s">
        <v>130</v>
      </c>
      <c r="E31" s="154">
        <v>4964046.948121704</v>
      </c>
    </row>
    <row r="32" spans="2:5" s="156" customFormat="1" ht="15" customHeight="1">
      <c r="B32" s="157" t="s">
        <v>131</v>
      </c>
      <c r="C32" s="158">
        <v>21</v>
      </c>
      <c r="D32" s="175" t="s">
        <v>132</v>
      </c>
      <c r="E32" s="160">
        <v>120004.12</v>
      </c>
    </row>
    <row r="33" spans="2:5" s="156" customFormat="1" ht="15" customHeight="1">
      <c r="B33" s="157" t="s">
        <v>133</v>
      </c>
      <c r="C33" s="158">
        <v>22</v>
      </c>
      <c r="D33" s="162" t="s">
        <v>134</v>
      </c>
      <c r="E33" s="160">
        <v>0</v>
      </c>
    </row>
    <row r="34" spans="2:5" s="156" customFormat="1" ht="15" customHeight="1">
      <c r="B34" s="157" t="s">
        <v>135</v>
      </c>
      <c r="C34" s="158">
        <v>23</v>
      </c>
      <c r="D34" s="175" t="s">
        <v>136</v>
      </c>
      <c r="E34" s="160">
        <v>30116.168014872583</v>
      </c>
    </row>
    <row r="35" spans="2:5" s="156" customFormat="1" ht="15" customHeight="1">
      <c r="B35" s="157" t="s">
        <v>137</v>
      </c>
      <c r="C35" s="158">
        <v>24</v>
      </c>
      <c r="D35" s="175" t="s">
        <v>138</v>
      </c>
      <c r="E35" s="160">
        <v>0</v>
      </c>
    </row>
    <row r="36" spans="2:5" s="156" customFormat="1" ht="15" customHeight="1">
      <c r="B36" s="157" t="s">
        <v>139</v>
      </c>
      <c r="C36" s="158">
        <v>25</v>
      </c>
      <c r="D36" s="175" t="s">
        <v>140</v>
      </c>
      <c r="E36" s="160">
        <v>0</v>
      </c>
    </row>
    <row r="37" spans="2:5" s="156" customFormat="1" ht="15" customHeight="1">
      <c r="B37" s="157" t="s">
        <v>141</v>
      </c>
      <c r="C37" s="158">
        <v>26</v>
      </c>
      <c r="D37" s="175" t="s">
        <v>142</v>
      </c>
      <c r="E37" s="160">
        <v>0</v>
      </c>
    </row>
    <row r="38" spans="2:5" s="156" customFormat="1" ht="15" customHeight="1">
      <c r="B38" s="157" t="s">
        <v>143</v>
      </c>
      <c r="C38" s="158">
        <v>27</v>
      </c>
      <c r="D38" s="175" t="s">
        <v>144</v>
      </c>
      <c r="E38" s="160">
        <v>0</v>
      </c>
    </row>
    <row r="39" spans="2:5" s="156" customFormat="1" ht="15" customHeight="1">
      <c r="B39" s="157" t="s">
        <v>145</v>
      </c>
      <c r="C39" s="158">
        <v>28</v>
      </c>
      <c r="D39" s="175" t="s">
        <v>146</v>
      </c>
      <c r="E39" s="160">
        <v>0</v>
      </c>
    </row>
    <row r="40" spans="2:5" s="156" customFormat="1" ht="15" customHeight="1">
      <c r="B40" s="157" t="s">
        <v>147</v>
      </c>
      <c r="C40" s="158">
        <v>29</v>
      </c>
      <c r="D40" s="175" t="s">
        <v>148</v>
      </c>
      <c r="E40" s="160">
        <v>479607.65379162057</v>
      </c>
    </row>
    <row r="41" spans="2:5" s="169" customFormat="1" ht="15" customHeight="1" thickBot="1">
      <c r="B41" s="165" t="s">
        <v>149</v>
      </c>
      <c r="C41" s="166">
        <v>30</v>
      </c>
      <c r="D41" s="176" t="s">
        <v>150</v>
      </c>
      <c r="E41" s="168">
        <f>SUM(E31:E40)</f>
        <v>5593774.8899281975</v>
      </c>
    </row>
    <row r="42" spans="2:5" s="179" customFormat="1" ht="6" customHeight="1">
      <c r="B42" s="177"/>
      <c r="C42" s="178"/>
      <c r="D42" s="172"/>
      <c r="E42" s="173"/>
    </row>
    <row r="43" spans="2:5" s="150" customFormat="1" ht="14.25" thickBot="1">
      <c r="B43" s="180"/>
      <c r="C43" s="242" t="s">
        <v>151</v>
      </c>
      <c r="D43" s="242"/>
      <c r="E43" s="242"/>
    </row>
    <row r="44" spans="2:5" s="156" customFormat="1" ht="15" customHeight="1">
      <c r="B44" s="151" t="s">
        <v>152</v>
      </c>
      <c r="C44" s="152">
        <v>31</v>
      </c>
      <c r="D44" s="174" t="s">
        <v>153</v>
      </c>
      <c r="E44" s="154">
        <v>2500000</v>
      </c>
    </row>
    <row r="45" spans="2:5" s="156" customFormat="1" ht="15" customHeight="1">
      <c r="B45" s="157" t="s">
        <v>154</v>
      </c>
      <c r="C45" s="158">
        <v>32</v>
      </c>
      <c r="D45" s="175" t="s">
        <v>155</v>
      </c>
      <c r="E45" s="160">
        <v>0</v>
      </c>
    </row>
    <row r="46" spans="2:5" s="156" customFormat="1" ht="15" customHeight="1">
      <c r="B46" s="157" t="s">
        <v>156</v>
      </c>
      <c r="C46" s="158">
        <v>33</v>
      </c>
      <c r="D46" s="175" t="s">
        <v>157</v>
      </c>
      <c r="E46" s="160">
        <v>0</v>
      </c>
    </row>
    <row r="47" spans="2:5" s="156" customFormat="1" ht="15" customHeight="1">
      <c r="B47" s="157" t="s">
        <v>158</v>
      </c>
      <c r="C47" s="158">
        <v>34</v>
      </c>
      <c r="D47" s="175" t="s">
        <v>159</v>
      </c>
      <c r="E47" s="160">
        <v>3724976.3137075175</v>
      </c>
    </row>
    <row r="48" spans="2:5" s="156" customFormat="1" ht="15" customHeight="1">
      <c r="B48" s="157" t="s">
        <v>160</v>
      </c>
      <c r="C48" s="158">
        <v>35</v>
      </c>
      <c r="D48" s="175" t="s">
        <v>161</v>
      </c>
      <c r="E48" s="160">
        <v>1772171.7454826543</v>
      </c>
    </row>
    <row r="49" spans="2:5" s="156" customFormat="1" ht="15" customHeight="1">
      <c r="B49" s="157" t="s">
        <v>162</v>
      </c>
      <c r="C49" s="158">
        <v>36</v>
      </c>
      <c r="D49" s="175" t="s">
        <v>163</v>
      </c>
      <c r="E49" s="160">
        <v>0</v>
      </c>
    </row>
    <row r="50" spans="2:5" s="169" customFormat="1" ht="15" customHeight="1">
      <c r="B50" s="157" t="s">
        <v>164</v>
      </c>
      <c r="C50" s="181">
        <v>37</v>
      </c>
      <c r="D50" s="182" t="s">
        <v>165</v>
      </c>
      <c r="E50" s="183">
        <f>SUM(E44+E45-E46+E47+E48+E49)</f>
        <v>7997148.059190172</v>
      </c>
    </row>
    <row r="51" spans="2:5" s="169" customFormat="1" ht="15" customHeight="1" thickBot="1">
      <c r="B51" s="165" t="s">
        <v>166</v>
      </c>
      <c r="C51" s="184">
        <v>38</v>
      </c>
      <c r="D51" s="185" t="s">
        <v>167</v>
      </c>
      <c r="E51" s="186">
        <f>E41+E50</f>
        <v>13590922.949118368</v>
      </c>
    </row>
    <row r="52" s="187" customFormat="1" ht="13.5"/>
    <row r="53" s="187" customFormat="1" ht="13.5"/>
    <row r="54" spans="3:5" ht="13.5">
      <c r="C54" s="240"/>
      <c r="D54" s="240"/>
      <c r="E54" s="240"/>
    </row>
    <row r="55" spans="3:5" ht="13.5">
      <c r="C55" s="241"/>
      <c r="D55" s="241"/>
      <c r="E55" s="241"/>
    </row>
    <row r="56" spans="3:5" ht="13.5">
      <c r="C56" s="240"/>
      <c r="D56" s="240"/>
      <c r="E56" s="240"/>
    </row>
    <row r="57" spans="3:5" ht="13.5">
      <c r="C57" s="241"/>
      <c r="D57" s="241"/>
      <c r="E57" s="241"/>
    </row>
    <row r="58" spans="3:5" ht="15" customHeight="1">
      <c r="C58" s="240"/>
      <c r="D58" s="240"/>
      <c r="E58" s="240"/>
    </row>
    <row r="59" spans="3:5" ht="13.5">
      <c r="C59" s="241"/>
      <c r="D59" s="241"/>
      <c r="E59" s="241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50" customWidth="1"/>
    <col min="2" max="2" width="11.00390625" style="150" customWidth="1"/>
    <col min="3" max="3" width="5.8515625" style="150" customWidth="1"/>
    <col min="4" max="4" width="81.7109375" style="150" customWidth="1"/>
    <col min="5" max="5" width="15.7109375" style="150" customWidth="1"/>
    <col min="6" max="16384" width="9.140625" style="150" customWidth="1"/>
  </cols>
  <sheetData>
    <row r="1" spans="2:5" ht="15" customHeight="1">
      <c r="B1" s="247" t="s">
        <v>84</v>
      </c>
      <c r="C1" s="247"/>
      <c r="D1" s="232" t="s">
        <v>244</v>
      </c>
      <c r="E1" s="233" t="s">
        <v>239</v>
      </c>
    </row>
    <row r="2" spans="2:5" ht="15" customHeight="1">
      <c r="B2" s="244" t="s">
        <v>246</v>
      </c>
      <c r="C2" s="244"/>
      <c r="D2" s="244"/>
      <c r="E2" s="244"/>
    </row>
    <row r="3" ht="15" customHeight="1"/>
    <row r="4" spans="4:5" s="189" customFormat="1" ht="12.75" customHeight="1">
      <c r="D4" s="248" t="s">
        <v>168</v>
      </c>
      <c r="E4" s="248"/>
    </row>
    <row r="5" ht="15" customHeight="1" thickBot="1">
      <c r="E5" s="231" t="s">
        <v>86</v>
      </c>
    </row>
    <row r="6" spans="2:5" s="192" customFormat="1" ht="45" customHeight="1" thickBot="1">
      <c r="B6" s="141" t="s">
        <v>87</v>
      </c>
      <c r="C6" s="190" t="s">
        <v>88</v>
      </c>
      <c r="D6" s="191"/>
      <c r="E6" s="145" t="s">
        <v>89</v>
      </c>
    </row>
    <row r="7" spans="3:5" s="179" customFormat="1" ht="9" customHeight="1">
      <c r="C7" s="193"/>
      <c r="D7" s="193"/>
      <c r="E7" s="194"/>
    </row>
    <row r="8" spans="3:5" s="179" customFormat="1" ht="15" customHeight="1" thickBot="1">
      <c r="C8" s="249" t="s">
        <v>169</v>
      </c>
      <c r="D8" s="249"/>
      <c r="E8" s="249"/>
    </row>
    <row r="9" spans="2:5" ht="15" customHeight="1">
      <c r="B9" s="195" t="s">
        <v>91</v>
      </c>
      <c r="C9" s="196">
        <v>1</v>
      </c>
      <c r="D9" s="197" t="s">
        <v>170</v>
      </c>
      <c r="E9" s="198">
        <v>2361569.805749669</v>
      </c>
    </row>
    <row r="10" spans="2:5" ht="15" customHeight="1">
      <c r="B10" s="199" t="s">
        <v>92</v>
      </c>
      <c r="C10" s="200">
        <v>2</v>
      </c>
      <c r="D10" s="201" t="s">
        <v>171</v>
      </c>
      <c r="E10" s="202">
        <v>0</v>
      </c>
    </row>
    <row r="11" spans="2:5" ht="15" customHeight="1">
      <c r="B11" s="199" t="s">
        <v>94</v>
      </c>
      <c r="C11" s="200">
        <v>3</v>
      </c>
      <c r="D11" s="203" t="s">
        <v>172</v>
      </c>
      <c r="E11" s="202">
        <v>-1480.2156472741626</v>
      </c>
    </row>
    <row r="12" spans="2:5" ht="15" customHeight="1">
      <c r="B12" s="199" t="s">
        <v>96</v>
      </c>
      <c r="C12" s="200">
        <v>4</v>
      </c>
      <c r="D12" s="204" t="s">
        <v>173</v>
      </c>
      <c r="E12" s="202">
        <v>0</v>
      </c>
    </row>
    <row r="13" spans="2:5" s="156" customFormat="1" ht="15" customHeight="1">
      <c r="B13" s="199" t="s">
        <v>98</v>
      </c>
      <c r="C13" s="158">
        <v>5</v>
      </c>
      <c r="D13" s="159" t="s">
        <v>174</v>
      </c>
      <c r="E13" s="161">
        <f>E9-E10-E11+E12</f>
        <v>2363050.0213969434</v>
      </c>
    </row>
    <row r="14" spans="2:5" ht="15" customHeight="1">
      <c r="B14" s="199" t="s">
        <v>100</v>
      </c>
      <c r="C14" s="200">
        <v>6</v>
      </c>
      <c r="D14" s="201" t="s">
        <v>175</v>
      </c>
      <c r="E14" s="202">
        <v>1011948.7807843138</v>
      </c>
    </row>
    <row r="15" spans="2:5" ht="15" customHeight="1">
      <c r="B15" s="199" t="s">
        <v>102</v>
      </c>
      <c r="C15" s="200">
        <v>7</v>
      </c>
      <c r="D15" s="201" t="s">
        <v>176</v>
      </c>
      <c r="E15" s="202">
        <v>0</v>
      </c>
    </row>
    <row r="16" spans="2:5" ht="15" customHeight="1">
      <c r="B16" s="199" t="s">
        <v>104</v>
      </c>
      <c r="C16" s="200">
        <v>8</v>
      </c>
      <c r="D16" s="203" t="s">
        <v>177</v>
      </c>
      <c r="E16" s="202">
        <v>118273.08333983552</v>
      </c>
    </row>
    <row r="17" spans="2:5" ht="15" customHeight="1">
      <c r="B17" s="199" t="s">
        <v>106</v>
      </c>
      <c r="C17" s="200">
        <v>9</v>
      </c>
      <c r="D17" s="203" t="s">
        <v>178</v>
      </c>
      <c r="E17" s="202">
        <v>0</v>
      </c>
    </row>
    <row r="18" spans="2:8" ht="15" customHeight="1">
      <c r="B18" s="199" t="s">
        <v>108</v>
      </c>
      <c r="C18" s="200">
        <v>10</v>
      </c>
      <c r="D18" s="203" t="s">
        <v>179</v>
      </c>
      <c r="E18" s="202">
        <v>239351.8999999999</v>
      </c>
      <c r="G18" s="179"/>
      <c r="H18" s="179"/>
    </row>
    <row r="19" spans="2:8" s="156" customFormat="1" ht="15" customHeight="1">
      <c r="B19" s="199" t="s">
        <v>110</v>
      </c>
      <c r="C19" s="158">
        <v>11</v>
      </c>
      <c r="D19" s="159" t="s">
        <v>180</v>
      </c>
      <c r="E19" s="161">
        <f>E14-E15+E16-E17-E18</f>
        <v>890869.9641241494</v>
      </c>
      <c r="G19" s="193"/>
      <c r="H19" s="193"/>
    </row>
    <row r="20" spans="2:7" s="156" customFormat="1" ht="15" customHeight="1">
      <c r="B20" s="199" t="s">
        <v>112</v>
      </c>
      <c r="C20" s="158">
        <v>12</v>
      </c>
      <c r="D20" s="159" t="s">
        <v>181</v>
      </c>
      <c r="E20" s="202">
        <v>0</v>
      </c>
      <c r="G20" s="193"/>
    </row>
    <row r="21" spans="2:7" s="156" customFormat="1" ht="15" customHeight="1">
      <c r="B21" s="199" t="s">
        <v>114</v>
      </c>
      <c r="C21" s="158">
        <v>13</v>
      </c>
      <c r="D21" s="159" t="s">
        <v>182</v>
      </c>
      <c r="E21" s="202">
        <v>-128991.58000000007</v>
      </c>
      <c r="G21" s="193"/>
    </row>
    <row r="22" spans="2:5" s="156" customFormat="1" ht="15" customHeight="1" thickBot="1">
      <c r="B22" s="205" t="s">
        <v>116</v>
      </c>
      <c r="C22" s="206">
        <v>14</v>
      </c>
      <c r="D22" s="207" t="s">
        <v>183</v>
      </c>
      <c r="E22" s="208">
        <f>E13-E19-E20+E21</f>
        <v>1343188.4772727939</v>
      </c>
    </row>
    <row r="23" spans="3:5" ht="9" customHeight="1">
      <c r="C23" s="171"/>
      <c r="D23" s="209"/>
      <c r="E23" s="173"/>
    </row>
    <row r="24" spans="3:5" ht="15" customHeight="1" thickBot="1">
      <c r="C24" s="249" t="s">
        <v>184</v>
      </c>
      <c r="D24" s="249"/>
      <c r="E24" s="249"/>
    </row>
    <row r="25" spans="2:5" ht="15" customHeight="1">
      <c r="B25" s="195" t="s">
        <v>118</v>
      </c>
      <c r="C25" s="196">
        <v>15</v>
      </c>
      <c r="D25" s="197" t="s">
        <v>170</v>
      </c>
      <c r="E25" s="198">
        <v>1149</v>
      </c>
    </row>
    <row r="26" spans="2:7" ht="15" customHeight="1">
      <c r="B26" s="199" t="s">
        <v>120</v>
      </c>
      <c r="C26" s="200">
        <v>16</v>
      </c>
      <c r="D26" s="201" t="s">
        <v>171</v>
      </c>
      <c r="E26" s="202">
        <v>0</v>
      </c>
      <c r="G26" s="210"/>
    </row>
    <row r="27" spans="2:7" ht="15" customHeight="1">
      <c r="B27" s="199" t="s">
        <v>122</v>
      </c>
      <c r="C27" s="200">
        <v>17</v>
      </c>
      <c r="D27" s="203" t="s">
        <v>172</v>
      </c>
      <c r="E27" s="202">
        <v>-23.27095899999999</v>
      </c>
      <c r="G27" s="210"/>
    </row>
    <row r="28" spans="2:5" ht="15" customHeight="1">
      <c r="B28" s="199" t="s">
        <v>124</v>
      </c>
      <c r="C28" s="200">
        <v>18</v>
      </c>
      <c r="D28" s="203" t="s">
        <v>173</v>
      </c>
      <c r="E28" s="202">
        <v>0</v>
      </c>
    </row>
    <row r="29" spans="2:5" s="156" customFormat="1" ht="15" customHeight="1">
      <c r="B29" s="199" t="s">
        <v>126</v>
      </c>
      <c r="C29" s="158">
        <v>19</v>
      </c>
      <c r="D29" s="159" t="s">
        <v>185</v>
      </c>
      <c r="E29" s="161">
        <f>E25-E26-E27+E28</f>
        <v>1172.270959</v>
      </c>
    </row>
    <row r="30" spans="2:7" ht="15" customHeight="1">
      <c r="B30" s="199" t="s">
        <v>129</v>
      </c>
      <c r="C30" s="200">
        <v>20</v>
      </c>
      <c r="D30" s="201" t="s">
        <v>175</v>
      </c>
      <c r="E30" s="202">
        <v>0</v>
      </c>
      <c r="G30" s="210"/>
    </row>
    <row r="31" spans="2:5" ht="15" customHeight="1">
      <c r="B31" s="199" t="s">
        <v>131</v>
      </c>
      <c r="C31" s="200">
        <v>21</v>
      </c>
      <c r="D31" s="201" t="s">
        <v>186</v>
      </c>
      <c r="E31" s="202">
        <v>0</v>
      </c>
    </row>
    <row r="32" spans="2:5" ht="15" customHeight="1">
      <c r="B32" s="199" t="s">
        <v>133</v>
      </c>
      <c r="C32" s="200">
        <v>22</v>
      </c>
      <c r="D32" s="203" t="s">
        <v>177</v>
      </c>
      <c r="E32" s="202">
        <v>0</v>
      </c>
    </row>
    <row r="33" spans="2:5" ht="15" customHeight="1">
      <c r="B33" s="199" t="s">
        <v>135</v>
      </c>
      <c r="C33" s="200">
        <v>23</v>
      </c>
      <c r="D33" s="203" t="s">
        <v>178</v>
      </c>
      <c r="E33" s="202">
        <v>0</v>
      </c>
    </row>
    <row r="34" spans="2:5" ht="15" customHeight="1">
      <c r="B34" s="199" t="s">
        <v>137</v>
      </c>
      <c r="C34" s="200">
        <v>24</v>
      </c>
      <c r="D34" s="203" t="s">
        <v>187</v>
      </c>
      <c r="E34" s="202">
        <v>0</v>
      </c>
    </row>
    <row r="35" spans="2:5" s="156" customFormat="1" ht="15" customHeight="1">
      <c r="B35" s="199" t="s">
        <v>139</v>
      </c>
      <c r="C35" s="158">
        <v>25</v>
      </c>
      <c r="D35" s="159" t="s">
        <v>188</v>
      </c>
      <c r="E35" s="161">
        <f>E30-E31+E32-E33-E34</f>
        <v>0</v>
      </c>
    </row>
    <row r="36" spans="2:5" ht="15" customHeight="1">
      <c r="B36" s="199" t="s">
        <v>141</v>
      </c>
      <c r="C36" s="200">
        <v>26</v>
      </c>
      <c r="D36" s="201" t="s">
        <v>189</v>
      </c>
      <c r="E36" s="202">
        <v>0</v>
      </c>
    </row>
    <row r="37" spans="2:5" ht="15" customHeight="1">
      <c r="B37" s="199" t="s">
        <v>143</v>
      </c>
      <c r="C37" s="200">
        <v>27</v>
      </c>
      <c r="D37" s="203" t="s">
        <v>190</v>
      </c>
      <c r="E37" s="202">
        <v>0</v>
      </c>
    </row>
    <row r="38" spans="2:5" s="156" customFormat="1" ht="15" customHeight="1">
      <c r="B38" s="199" t="s">
        <v>145</v>
      </c>
      <c r="C38" s="158">
        <v>28</v>
      </c>
      <c r="D38" s="159" t="s">
        <v>191</v>
      </c>
      <c r="E38" s="202">
        <v>0</v>
      </c>
    </row>
    <row r="39" spans="2:5" s="156" customFormat="1" ht="15" customHeight="1">
      <c r="B39" s="199" t="s">
        <v>147</v>
      </c>
      <c r="C39" s="158">
        <v>29</v>
      </c>
      <c r="D39" s="159" t="s">
        <v>192</v>
      </c>
      <c r="E39" s="202">
        <v>0</v>
      </c>
    </row>
    <row r="40" spans="2:5" s="156" customFormat="1" ht="15" customHeight="1">
      <c r="B40" s="199" t="s">
        <v>149</v>
      </c>
      <c r="C40" s="158">
        <v>30</v>
      </c>
      <c r="D40" s="159" t="s">
        <v>182</v>
      </c>
      <c r="E40" s="202">
        <v>0</v>
      </c>
    </row>
    <row r="41" spans="2:5" s="156" customFormat="1" ht="15" customHeight="1" thickBot="1">
      <c r="B41" s="205" t="s">
        <v>152</v>
      </c>
      <c r="C41" s="206">
        <v>31</v>
      </c>
      <c r="D41" s="207" t="s">
        <v>193</v>
      </c>
      <c r="E41" s="208">
        <f>E29-E35+E38-E39+E40</f>
        <v>1172.270959</v>
      </c>
    </row>
    <row r="42" spans="3:5" s="193" customFormat="1" ht="9" customHeight="1" thickBot="1">
      <c r="C42" s="171"/>
      <c r="D42" s="211"/>
      <c r="E42" s="212"/>
    </row>
    <row r="43" spans="2:5" s="156" customFormat="1" ht="15" customHeight="1" thickBot="1">
      <c r="B43" s="213" t="s">
        <v>154</v>
      </c>
      <c r="C43" s="214">
        <v>32</v>
      </c>
      <c r="D43" s="215" t="s">
        <v>194</v>
      </c>
      <c r="E43" s="216">
        <f>E22+E41</f>
        <v>1344360.748231794</v>
      </c>
    </row>
    <row r="44" spans="3:5" ht="9" customHeight="1">
      <c r="C44" s="171"/>
      <c r="D44" s="211"/>
      <c r="E44" s="173"/>
    </row>
    <row r="45" spans="3:5" ht="15" customHeight="1" thickBot="1">
      <c r="C45" s="171"/>
      <c r="D45" s="249" t="s">
        <v>195</v>
      </c>
      <c r="E45" s="249"/>
    </row>
    <row r="46" spans="2:5" ht="15" customHeight="1">
      <c r="B46" s="195" t="s">
        <v>156</v>
      </c>
      <c r="C46" s="196">
        <v>33</v>
      </c>
      <c r="D46" s="217" t="s">
        <v>196</v>
      </c>
      <c r="E46" s="198">
        <v>0</v>
      </c>
    </row>
    <row r="47" spans="2:5" ht="15" customHeight="1">
      <c r="B47" s="199" t="s">
        <v>158</v>
      </c>
      <c r="C47" s="200">
        <v>34</v>
      </c>
      <c r="D47" s="201" t="s">
        <v>197</v>
      </c>
      <c r="E47" s="202">
        <v>0</v>
      </c>
    </row>
    <row r="48" spans="2:5" ht="15" customHeight="1">
      <c r="B48" s="218" t="s">
        <v>160</v>
      </c>
      <c r="C48" s="200">
        <v>35</v>
      </c>
      <c r="D48" s="201" t="s">
        <v>198</v>
      </c>
      <c r="E48" s="202">
        <v>0</v>
      </c>
    </row>
    <row r="49" spans="2:5" s="156" customFormat="1" ht="15" customHeight="1" thickBot="1">
      <c r="B49" s="205" t="s">
        <v>162</v>
      </c>
      <c r="C49" s="206">
        <v>36</v>
      </c>
      <c r="D49" s="207" t="s">
        <v>199</v>
      </c>
      <c r="E49" s="208">
        <f>E46-E47-E48</f>
        <v>0</v>
      </c>
    </row>
    <row r="50" spans="3:5" ht="8.25" customHeight="1">
      <c r="C50" s="171"/>
      <c r="D50" s="209"/>
      <c r="E50" s="173"/>
    </row>
    <row r="51" spans="3:5" ht="15" customHeight="1" thickBot="1">
      <c r="C51" s="249" t="s">
        <v>200</v>
      </c>
      <c r="D51" s="249"/>
      <c r="E51" s="249"/>
    </row>
    <row r="52" spans="2:5" ht="15" customHeight="1">
      <c r="B52" s="195" t="s">
        <v>164</v>
      </c>
      <c r="C52" s="196">
        <v>37</v>
      </c>
      <c r="D52" s="197" t="s">
        <v>201</v>
      </c>
      <c r="E52" s="198">
        <v>423637.75398612727</v>
      </c>
    </row>
    <row r="53" spans="2:5" ht="15" customHeight="1">
      <c r="B53" s="199" t="s">
        <v>166</v>
      </c>
      <c r="C53" s="200">
        <v>38</v>
      </c>
      <c r="D53" s="203" t="s">
        <v>202</v>
      </c>
      <c r="E53" s="202">
        <v>0</v>
      </c>
    </row>
    <row r="54" spans="2:5" ht="15" customHeight="1">
      <c r="B54" s="199" t="s">
        <v>203</v>
      </c>
      <c r="C54" s="200">
        <v>39</v>
      </c>
      <c r="D54" s="203" t="s">
        <v>204</v>
      </c>
      <c r="E54" s="202">
        <v>12893.150684931508</v>
      </c>
    </row>
    <row r="55" spans="2:5" ht="15" customHeight="1">
      <c r="B55" s="199" t="s">
        <v>205</v>
      </c>
      <c r="C55" s="200">
        <v>40</v>
      </c>
      <c r="D55" s="203" t="s">
        <v>206</v>
      </c>
      <c r="E55" s="202">
        <v>0</v>
      </c>
    </row>
    <row r="56" spans="2:5" ht="15" customHeight="1">
      <c r="B56" s="199" t="s">
        <v>207</v>
      </c>
      <c r="C56" s="200">
        <v>41</v>
      </c>
      <c r="D56" s="203" t="s">
        <v>109</v>
      </c>
      <c r="E56" s="202">
        <v>0</v>
      </c>
    </row>
    <row r="57" spans="2:5" ht="15" customHeight="1">
      <c r="B57" s="199" t="s">
        <v>208</v>
      </c>
      <c r="C57" s="200">
        <v>42</v>
      </c>
      <c r="D57" s="203" t="s">
        <v>111</v>
      </c>
      <c r="E57" s="202">
        <v>0</v>
      </c>
    </row>
    <row r="58" spans="2:5" ht="15" customHeight="1">
      <c r="B58" s="199" t="s">
        <v>209</v>
      </c>
      <c r="C58" s="200">
        <v>43</v>
      </c>
      <c r="D58" s="203" t="s">
        <v>119</v>
      </c>
      <c r="E58" s="202">
        <v>0</v>
      </c>
    </row>
    <row r="59" spans="2:5" ht="15" customHeight="1">
      <c r="B59" s="199" t="s">
        <v>210</v>
      </c>
      <c r="C59" s="200">
        <v>44</v>
      </c>
      <c r="D59" s="203" t="s">
        <v>211</v>
      </c>
      <c r="E59" s="202">
        <v>245191.56511093944</v>
      </c>
    </row>
    <row r="60" spans="2:5" ht="15" customHeight="1">
      <c r="B60" s="199" t="s">
        <v>212</v>
      </c>
      <c r="C60" s="200">
        <v>45</v>
      </c>
      <c r="D60" s="203" t="s">
        <v>213</v>
      </c>
      <c r="E60" s="202">
        <v>0</v>
      </c>
    </row>
    <row r="61" spans="2:5" s="209" customFormat="1" ht="15" customHeight="1" thickBot="1">
      <c r="B61" s="205" t="s">
        <v>214</v>
      </c>
      <c r="C61" s="219">
        <v>46</v>
      </c>
      <c r="D61" s="220" t="s">
        <v>215</v>
      </c>
      <c r="E61" s="208">
        <f>SUM(E52:E60)</f>
        <v>681722.4697819982</v>
      </c>
    </row>
    <row r="62" spans="3:5" s="209" customFormat="1" ht="9" customHeight="1">
      <c r="C62" s="171"/>
      <c r="E62" s="212"/>
    </row>
    <row r="63" spans="3:5" s="209" customFormat="1" ht="15" customHeight="1" thickBot="1">
      <c r="C63" s="250" t="s">
        <v>216</v>
      </c>
      <c r="D63" s="250"/>
      <c r="E63" s="250"/>
    </row>
    <row r="64" spans="2:5" ht="15" customHeight="1">
      <c r="B64" s="195" t="s">
        <v>217</v>
      </c>
      <c r="C64" s="196">
        <v>47</v>
      </c>
      <c r="D64" s="221" t="s">
        <v>218</v>
      </c>
      <c r="E64" s="198">
        <v>45403.313299999994</v>
      </c>
    </row>
    <row r="65" spans="2:5" ht="15" customHeight="1">
      <c r="B65" s="199" t="s">
        <v>219</v>
      </c>
      <c r="C65" s="200">
        <v>48</v>
      </c>
      <c r="D65" s="222" t="s">
        <v>220</v>
      </c>
      <c r="E65" s="202">
        <v>143456.19</v>
      </c>
    </row>
    <row r="66" spans="2:5" ht="15" customHeight="1">
      <c r="B66" s="199" t="s">
        <v>221</v>
      </c>
      <c r="C66" s="200">
        <v>49</v>
      </c>
      <c r="D66" s="222" t="s">
        <v>222</v>
      </c>
      <c r="E66" s="202">
        <v>933.5500000000002</v>
      </c>
    </row>
    <row r="67" spans="2:5" ht="15" customHeight="1">
      <c r="B67" s="199" t="s">
        <v>223</v>
      </c>
      <c r="C67" s="200">
        <v>50</v>
      </c>
      <c r="D67" s="222" t="s">
        <v>224</v>
      </c>
      <c r="E67" s="202">
        <v>3745.34</v>
      </c>
    </row>
    <row r="68" spans="2:5" ht="15" customHeight="1">
      <c r="B68" s="199" t="s">
        <v>225</v>
      </c>
      <c r="C68" s="200">
        <v>51</v>
      </c>
      <c r="D68" s="222" t="s">
        <v>226</v>
      </c>
      <c r="E68" s="202">
        <v>1659.8900315130782</v>
      </c>
    </row>
    <row r="69" spans="2:5" ht="15" customHeight="1">
      <c r="B69" s="199" t="s">
        <v>227</v>
      </c>
      <c r="C69" s="200">
        <v>52</v>
      </c>
      <c r="D69" s="222" t="s">
        <v>228</v>
      </c>
      <c r="E69" s="202">
        <v>0</v>
      </c>
    </row>
    <row r="70" spans="2:5" ht="15" customHeight="1" thickBot="1">
      <c r="B70" s="223" t="s">
        <v>229</v>
      </c>
      <c r="C70" s="224">
        <v>53</v>
      </c>
      <c r="D70" s="225" t="s">
        <v>230</v>
      </c>
      <c r="E70" s="226">
        <v>254023.00117966707</v>
      </c>
    </row>
    <row r="71" spans="3:5" s="179" customFormat="1" ht="9" customHeight="1" thickBot="1">
      <c r="C71" s="178"/>
      <c r="D71" s="227"/>
      <c r="E71" s="228"/>
    </row>
    <row r="72" spans="2:5" s="156" customFormat="1" ht="15" customHeight="1">
      <c r="B72" s="195" t="s">
        <v>231</v>
      </c>
      <c r="C72" s="152">
        <v>54</v>
      </c>
      <c r="D72" s="153" t="s">
        <v>232</v>
      </c>
      <c r="E72" s="155">
        <f>E43+E49+E61-E64-E65-E66-E67-E68-E69+E70</f>
        <v>2084907.935861946</v>
      </c>
    </row>
    <row r="73" spans="2:5" s="156" customFormat="1" ht="15" customHeight="1">
      <c r="B73" s="199" t="s">
        <v>233</v>
      </c>
      <c r="C73" s="158">
        <v>55</v>
      </c>
      <c r="D73" s="229" t="s">
        <v>234</v>
      </c>
      <c r="E73" s="161">
        <v>312736.1903792919</v>
      </c>
    </row>
    <row r="74" spans="2:5" s="156" customFormat="1" ht="15" customHeight="1" thickBot="1">
      <c r="B74" s="205" t="s">
        <v>235</v>
      </c>
      <c r="C74" s="206">
        <v>56</v>
      </c>
      <c r="D74" s="207" t="s">
        <v>236</v>
      </c>
      <c r="E74" s="208">
        <f>E72-E73</f>
        <v>1772171.7454826543</v>
      </c>
    </row>
    <row r="75" ht="13.5">
      <c r="D75" s="230"/>
    </row>
    <row r="76" spans="3:5" ht="13.5">
      <c r="C76" s="240"/>
      <c r="D76" s="240"/>
      <c r="E76" s="240"/>
    </row>
    <row r="77" spans="3:5" ht="13.5">
      <c r="C77" s="241"/>
      <c r="D77" s="241"/>
      <c r="E77" s="241"/>
    </row>
    <row r="78" spans="3:5" ht="13.5">
      <c r="C78" s="240"/>
      <c r="D78" s="240"/>
      <c r="E78" s="240"/>
    </row>
    <row r="79" spans="3:5" ht="13.5">
      <c r="C79" s="241"/>
      <c r="D79" s="241"/>
      <c r="E79" s="241"/>
    </row>
    <row r="80" spans="3:5" ht="13.5">
      <c r="C80" s="240"/>
      <c r="D80" s="240"/>
      <c r="E80" s="240"/>
    </row>
    <row r="81" spans="3:5" ht="13.5">
      <c r="C81" s="241"/>
      <c r="D81" s="241"/>
      <c r="E81" s="241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2"/>
  <sheetViews>
    <sheetView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:B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70" t="s">
        <v>237</v>
      </c>
      <c r="B1" s="270"/>
      <c r="C1" s="137"/>
      <c r="D1" s="137"/>
      <c r="E1" s="137"/>
      <c r="F1" s="137"/>
      <c r="G1" s="137"/>
      <c r="H1" s="137"/>
    </row>
    <row r="2" spans="1:8" ht="13.5">
      <c r="A2" s="234" t="s">
        <v>241</v>
      </c>
      <c r="C2" s="137"/>
      <c r="D2" s="137"/>
      <c r="E2" s="137"/>
      <c r="F2" s="137"/>
      <c r="G2" s="137"/>
      <c r="H2" s="137"/>
    </row>
    <row r="3" spans="1:8" ht="13.5">
      <c r="A3" s="235" t="s">
        <v>243</v>
      </c>
      <c r="C3" s="137"/>
      <c r="D3" s="137"/>
      <c r="E3" s="137"/>
      <c r="F3" s="137"/>
      <c r="G3" s="137"/>
      <c r="H3" s="137"/>
    </row>
    <row r="4" spans="1:8" ht="13.5">
      <c r="A4" s="235" t="str">
        <f>'IS'!B2</f>
        <v>ანგარიშგების პერიოდი: 1 იანვარი 2021 – 30 ივნისი 2021</v>
      </c>
      <c r="C4" s="137"/>
      <c r="D4" s="137"/>
      <c r="E4" s="137"/>
      <c r="F4" s="137"/>
      <c r="G4" s="137"/>
      <c r="H4" s="137"/>
    </row>
    <row r="5" spans="1:8" ht="13.5">
      <c r="A5" s="137"/>
      <c r="B5" s="137"/>
      <c r="C5" s="137"/>
      <c r="D5" s="137"/>
      <c r="E5" s="137"/>
      <c r="F5" s="137"/>
      <c r="G5" s="137"/>
      <c r="H5" s="137"/>
    </row>
    <row r="6" spans="1:38" ht="15" customHeight="1">
      <c r="A6" s="137"/>
      <c r="B6" s="137"/>
      <c r="C6" s="262" t="s">
        <v>82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C6" s="264" t="s">
        <v>83</v>
      </c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15.75" customHeight="1" thickBot="1">
      <c r="A7" s="137"/>
      <c r="B7" s="137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C7" s="265"/>
      <c r="AD7" s="265"/>
      <c r="AE7" s="265"/>
      <c r="AF7" s="265"/>
      <c r="AG7" s="265"/>
      <c r="AH7" s="265"/>
      <c r="AI7" s="265"/>
      <c r="AJ7" s="265"/>
      <c r="AK7" s="265"/>
      <c r="AL7" s="265"/>
    </row>
    <row r="8" spans="1:38" s="1" customFormat="1" ht="89.25" customHeight="1">
      <c r="A8" s="271" t="s">
        <v>23</v>
      </c>
      <c r="B8" s="266" t="s">
        <v>70</v>
      </c>
      <c r="C8" s="277" t="s">
        <v>22</v>
      </c>
      <c r="D8" s="255"/>
      <c r="E8" s="255"/>
      <c r="F8" s="255"/>
      <c r="G8" s="255"/>
      <c r="H8" s="267" t="s">
        <v>240</v>
      </c>
      <c r="I8" s="255" t="s">
        <v>71</v>
      </c>
      <c r="J8" s="255"/>
      <c r="K8" s="255" t="s">
        <v>72</v>
      </c>
      <c r="L8" s="255"/>
      <c r="M8" s="255"/>
      <c r="N8" s="255"/>
      <c r="O8" s="255"/>
      <c r="P8" s="255" t="s">
        <v>73</v>
      </c>
      <c r="Q8" s="255"/>
      <c r="R8" s="255" t="s">
        <v>74</v>
      </c>
      <c r="S8" s="255"/>
      <c r="T8" s="255"/>
      <c r="U8" s="255"/>
      <c r="V8" s="255"/>
      <c r="W8" s="255"/>
      <c r="X8" s="255"/>
      <c r="Y8" s="255"/>
      <c r="Z8" s="255" t="s">
        <v>77</v>
      </c>
      <c r="AA8" s="266"/>
      <c r="AC8" s="254" t="s">
        <v>71</v>
      </c>
      <c r="AD8" s="255"/>
      <c r="AE8" s="255" t="s">
        <v>72</v>
      </c>
      <c r="AF8" s="255"/>
      <c r="AG8" s="255" t="s">
        <v>78</v>
      </c>
      <c r="AH8" s="255"/>
      <c r="AI8" s="255" t="s">
        <v>79</v>
      </c>
      <c r="AJ8" s="255"/>
      <c r="AK8" s="255" t="s">
        <v>77</v>
      </c>
      <c r="AL8" s="266"/>
    </row>
    <row r="9" spans="1:38" s="1" customFormat="1" ht="50.25" customHeight="1">
      <c r="A9" s="272"/>
      <c r="B9" s="274"/>
      <c r="C9" s="276" t="s">
        <v>15</v>
      </c>
      <c r="D9" s="253"/>
      <c r="E9" s="253"/>
      <c r="F9" s="253"/>
      <c r="G9" s="12" t="s">
        <v>16</v>
      </c>
      <c r="H9" s="268"/>
      <c r="I9" s="251" t="s">
        <v>0</v>
      </c>
      <c r="J9" s="251" t="s">
        <v>1</v>
      </c>
      <c r="K9" s="253" t="s">
        <v>0</v>
      </c>
      <c r="L9" s="253"/>
      <c r="M9" s="253"/>
      <c r="N9" s="253"/>
      <c r="O9" s="12" t="s">
        <v>1</v>
      </c>
      <c r="P9" s="251" t="s">
        <v>80</v>
      </c>
      <c r="Q9" s="251" t="s">
        <v>81</v>
      </c>
      <c r="R9" s="253" t="s">
        <v>75</v>
      </c>
      <c r="S9" s="253"/>
      <c r="T9" s="253"/>
      <c r="U9" s="253"/>
      <c r="V9" s="253" t="s">
        <v>76</v>
      </c>
      <c r="W9" s="253"/>
      <c r="X9" s="253"/>
      <c r="Y9" s="253"/>
      <c r="Z9" s="251" t="s">
        <v>17</v>
      </c>
      <c r="AA9" s="258" t="s">
        <v>18</v>
      </c>
      <c r="AC9" s="256" t="s">
        <v>0</v>
      </c>
      <c r="AD9" s="251" t="s">
        <v>1</v>
      </c>
      <c r="AE9" s="251" t="s">
        <v>0</v>
      </c>
      <c r="AF9" s="251" t="s">
        <v>1</v>
      </c>
      <c r="AG9" s="251" t="s">
        <v>80</v>
      </c>
      <c r="AH9" s="251" t="s">
        <v>81</v>
      </c>
      <c r="AI9" s="251" t="s">
        <v>75</v>
      </c>
      <c r="AJ9" s="251" t="s">
        <v>76</v>
      </c>
      <c r="AK9" s="251" t="s">
        <v>17</v>
      </c>
      <c r="AL9" s="258" t="s">
        <v>18</v>
      </c>
    </row>
    <row r="10" spans="1:38" s="1" customFormat="1" ht="102.75" customHeight="1" thickBot="1">
      <c r="A10" s="273"/>
      <c r="B10" s="275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9"/>
      <c r="I10" s="252"/>
      <c r="J10" s="25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2"/>
      <c r="Q10" s="25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2"/>
      <c r="AA10" s="259"/>
      <c r="AC10" s="257"/>
      <c r="AD10" s="252"/>
      <c r="AE10" s="252"/>
      <c r="AF10" s="252"/>
      <c r="AG10" s="252"/>
      <c r="AH10" s="252"/>
      <c r="AI10" s="252"/>
      <c r="AJ10" s="252"/>
      <c r="AK10" s="252"/>
      <c r="AL10" s="259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383</v>
      </c>
      <c r="E11" s="90">
        <f t="shared" si="0"/>
        <v>0</v>
      </c>
      <c r="F11" s="90">
        <f t="shared" si="0"/>
        <v>383</v>
      </c>
      <c r="G11" s="90">
        <f t="shared" si="0"/>
        <v>57</v>
      </c>
      <c r="H11" s="47"/>
      <c r="I11" s="90">
        <f t="shared" si="0"/>
        <v>1149</v>
      </c>
      <c r="J11" s="90">
        <f t="shared" si="0"/>
        <v>0</v>
      </c>
      <c r="K11" s="90">
        <f t="shared" si="0"/>
        <v>0</v>
      </c>
      <c r="L11" s="90">
        <f t="shared" si="0"/>
        <v>1149</v>
      </c>
      <c r="M11" s="90">
        <f t="shared" si="0"/>
        <v>0</v>
      </c>
      <c r="N11" s="75">
        <f>SUM(N12:N15)</f>
        <v>1149</v>
      </c>
      <c r="O11" s="90">
        <f t="shared" si="0"/>
        <v>0</v>
      </c>
      <c r="P11" s="90">
        <f t="shared" si="0"/>
        <v>1172.270959</v>
      </c>
      <c r="Q11" s="90">
        <f t="shared" si="0"/>
        <v>1172.270959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5">
        <v>0</v>
      </c>
      <c r="D12" s="93">
        <v>383</v>
      </c>
      <c r="E12" s="93">
        <v>0</v>
      </c>
      <c r="F12" s="62">
        <f>SUM(C12:E12)</f>
        <v>383</v>
      </c>
      <c r="G12" s="93">
        <v>57</v>
      </c>
      <c r="H12" s="46"/>
      <c r="I12" s="93">
        <v>1149</v>
      </c>
      <c r="J12" s="93">
        <v>0</v>
      </c>
      <c r="K12" s="93">
        <v>0</v>
      </c>
      <c r="L12" s="93">
        <v>1149</v>
      </c>
      <c r="M12" s="93">
        <v>0</v>
      </c>
      <c r="N12" s="76">
        <f>SUM(K12:M12)</f>
        <v>1149</v>
      </c>
      <c r="O12" s="93">
        <v>0</v>
      </c>
      <c r="P12" s="93">
        <v>1172.270959</v>
      </c>
      <c r="Q12" s="93">
        <v>1172.270959</v>
      </c>
      <c r="R12" s="93">
        <v>0</v>
      </c>
      <c r="S12" s="93">
        <v>0</v>
      </c>
      <c r="T12" s="93">
        <v>0</v>
      </c>
      <c r="U12" s="62">
        <f>SUM(R12:T12)</f>
        <v>0</v>
      </c>
      <c r="V12" s="93">
        <v>0</v>
      </c>
      <c r="W12" s="93">
        <v>0</v>
      </c>
      <c r="X12" s="93">
        <v>0</v>
      </c>
      <c r="Y12" s="62">
        <f>SUM(V12:X12)</f>
        <v>0</v>
      </c>
      <c r="Z12" s="93">
        <v>0</v>
      </c>
      <c r="AA12" s="94">
        <v>0</v>
      </c>
      <c r="AC12" s="92"/>
      <c r="AD12" s="93"/>
      <c r="AE12" s="93"/>
      <c r="AF12" s="93"/>
      <c r="AG12" s="93"/>
      <c r="AH12" s="93"/>
      <c r="AI12" s="93"/>
      <c r="AJ12" s="93"/>
      <c r="AK12" s="93"/>
      <c r="AL12" s="94"/>
    </row>
    <row r="13" spans="1:38" ht="24.75" customHeight="1">
      <c r="A13" s="18"/>
      <c r="B13" s="88" t="s">
        <v>27</v>
      </c>
      <c r="C13" s="126">
        <v>0</v>
      </c>
      <c r="D13" s="96">
        <v>0</v>
      </c>
      <c r="E13" s="96">
        <v>0</v>
      </c>
      <c r="F13" s="63">
        <f>SUM(C13:E13)</f>
        <v>0</v>
      </c>
      <c r="G13" s="96">
        <v>0</v>
      </c>
      <c r="H13" s="127"/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77">
        <f>SUM(K13:M13)</f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63">
        <f>SUM(R13:T13)</f>
        <v>0</v>
      </c>
      <c r="V13" s="96">
        <v>0</v>
      </c>
      <c r="W13" s="96">
        <v>0</v>
      </c>
      <c r="X13" s="96">
        <v>0</v>
      </c>
      <c r="Y13" s="63">
        <f>SUM(V13:X13)</f>
        <v>0</v>
      </c>
      <c r="Z13" s="96">
        <v>0</v>
      </c>
      <c r="AA13" s="97">
        <v>0</v>
      </c>
      <c r="AC13" s="95"/>
      <c r="AD13" s="96"/>
      <c r="AE13" s="96"/>
      <c r="AF13" s="96"/>
      <c r="AG13" s="96"/>
      <c r="AH13" s="96"/>
      <c r="AI13" s="96"/>
      <c r="AJ13" s="96"/>
      <c r="AK13" s="96"/>
      <c r="AL13" s="97"/>
    </row>
    <row r="14" spans="1:38" ht="24.75" customHeight="1">
      <c r="A14" s="18"/>
      <c r="B14" s="88" t="s">
        <v>28</v>
      </c>
      <c r="C14" s="126">
        <v>0</v>
      </c>
      <c r="D14" s="96">
        <v>0</v>
      </c>
      <c r="E14" s="96">
        <v>0</v>
      </c>
      <c r="F14" s="63">
        <f>SUM(C14:E14)</f>
        <v>0</v>
      </c>
      <c r="G14" s="96">
        <v>0</v>
      </c>
      <c r="H14" s="127"/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77">
        <f>SUM(K14:M14)</f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63">
        <f>SUM(R14:T14)</f>
        <v>0</v>
      </c>
      <c r="V14" s="96">
        <v>0</v>
      </c>
      <c r="W14" s="96">
        <v>0</v>
      </c>
      <c r="X14" s="96">
        <v>0</v>
      </c>
      <c r="Y14" s="63">
        <f>SUM(V14:X14)</f>
        <v>0</v>
      </c>
      <c r="Z14" s="96">
        <v>0</v>
      </c>
      <c r="AA14" s="97">
        <v>0</v>
      </c>
      <c r="AC14" s="95"/>
      <c r="AD14" s="96"/>
      <c r="AE14" s="96"/>
      <c r="AF14" s="96"/>
      <c r="AG14" s="96"/>
      <c r="AH14" s="96"/>
      <c r="AI14" s="96"/>
      <c r="AJ14" s="96"/>
      <c r="AK14" s="96"/>
      <c r="AL14" s="97"/>
    </row>
    <row r="15" spans="1:38" ht="24.75" customHeight="1" thickBot="1">
      <c r="A15" s="19"/>
      <c r="B15" s="40" t="s">
        <v>29</v>
      </c>
      <c r="C15" s="25">
        <v>0</v>
      </c>
      <c r="D15" s="99">
        <v>0</v>
      </c>
      <c r="E15" s="99">
        <v>0</v>
      </c>
      <c r="F15" s="64">
        <f>SUM(C15:E15)</f>
        <v>0</v>
      </c>
      <c r="G15" s="99">
        <v>0</v>
      </c>
      <c r="H15" s="48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78">
        <f>SUM(K15:M15)</f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64">
        <f>SUM(R15:T15)</f>
        <v>0</v>
      </c>
      <c r="V15" s="99">
        <v>0</v>
      </c>
      <c r="W15" s="99">
        <v>0</v>
      </c>
      <c r="X15" s="99">
        <v>0</v>
      </c>
      <c r="Y15" s="64">
        <f>SUM(V15:X15)</f>
        <v>0</v>
      </c>
      <c r="Z15" s="99">
        <v>0</v>
      </c>
      <c r="AA15" s="100">
        <v>0</v>
      </c>
      <c r="AC15" s="98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1:38" ht="24.75" customHeight="1" thickBot="1">
      <c r="A16" s="13" t="s">
        <v>30</v>
      </c>
      <c r="B16" s="3" t="s">
        <v>11</v>
      </c>
      <c r="C16" s="26">
        <v>0</v>
      </c>
      <c r="D16" s="102">
        <v>0</v>
      </c>
      <c r="E16" s="102">
        <v>0</v>
      </c>
      <c r="F16" s="65">
        <f>SUM(C16:E16)</f>
        <v>0</v>
      </c>
      <c r="G16" s="102">
        <v>0</v>
      </c>
      <c r="H16" s="47"/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79">
        <f>SUM(K16:M16)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65">
        <f>SUM(R16:T16)</f>
        <v>0</v>
      </c>
      <c r="V16" s="102">
        <v>0</v>
      </c>
      <c r="W16" s="102">
        <v>0</v>
      </c>
      <c r="X16" s="102">
        <v>0</v>
      </c>
      <c r="Y16" s="65">
        <f>SUM(V16:X16)</f>
        <v>0</v>
      </c>
      <c r="Z16" s="102">
        <v>0</v>
      </c>
      <c r="AA16" s="103">
        <v>0</v>
      </c>
      <c r="AC16" s="101"/>
      <c r="AD16" s="102"/>
      <c r="AE16" s="102"/>
      <c r="AF16" s="102"/>
      <c r="AG16" s="102"/>
      <c r="AH16" s="102"/>
      <c r="AI16" s="102"/>
      <c r="AJ16" s="102"/>
      <c r="AK16" s="102"/>
      <c r="AL16" s="103"/>
    </row>
    <row r="17" spans="1:38" ht="24.75" customHeight="1" thickBot="1">
      <c r="A17" s="13" t="s">
        <v>31</v>
      </c>
      <c r="B17" s="3" t="s">
        <v>32</v>
      </c>
      <c r="C17" s="24">
        <f>SUM(C18:C19)</f>
        <v>86</v>
      </c>
      <c r="D17" s="90">
        <f>SUM(D18:D19)</f>
        <v>0</v>
      </c>
      <c r="E17" s="90">
        <f>SUM(E18:E19)</f>
        <v>0</v>
      </c>
      <c r="F17" s="66">
        <f>SUM(F18:F19)</f>
        <v>86</v>
      </c>
      <c r="G17" s="90">
        <f>SUM(G18:G19)</f>
        <v>653</v>
      </c>
      <c r="H17" s="50"/>
      <c r="I17" s="90">
        <f aca="true" t="shared" si="1" ref="I17:AA17">SUM(I18:I19)</f>
        <v>6605.860343999996</v>
      </c>
      <c r="J17" s="90">
        <f t="shared" si="1"/>
        <v>0</v>
      </c>
      <c r="K17" s="90">
        <f t="shared" si="1"/>
        <v>6605.860343999998</v>
      </c>
      <c r="L17" s="90">
        <f t="shared" si="1"/>
        <v>0</v>
      </c>
      <c r="M17" s="90">
        <f t="shared" si="1"/>
        <v>0</v>
      </c>
      <c r="N17" s="75">
        <f t="shared" si="1"/>
        <v>6605.860343999998</v>
      </c>
      <c r="O17" s="90">
        <f t="shared" si="1"/>
        <v>0</v>
      </c>
      <c r="P17" s="90">
        <f t="shared" si="1"/>
        <v>8305.552577999984</v>
      </c>
      <c r="Q17" s="90">
        <f t="shared" si="1"/>
        <v>8305.552577999984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</row>
    <row r="18" spans="1:38" ht="24.75" customHeight="1">
      <c r="A18" s="17"/>
      <c r="B18" s="6" t="s">
        <v>33</v>
      </c>
      <c r="C18" s="27">
        <v>0</v>
      </c>
      <c r="D18" s="105">
        <v>0</v>
      </c>
      <c r="E18" s="105">
        <v>0</v>
      </c>
      <c r="F18" s="67">
        <f>SUM(C18:E18)</f>
        <v>0</v>
      </c>
      <c r="G18" s="105">
        <v>0</v>
      </c>
      <c r="H18" s="49"/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80">
        <f>SUM(K18:M18)</f>
        <v>0</v>
      </c>
      <c r="O18" s="105">
        <v>0</v>
      </c>
      <c r="P18" s="105">
        <v>0</v>
      </c>
      <c r="Q18" s="105">
        <v>0</v>
      </c>
      <c r="R18" s="105">
        <v>0</v>
      </c>
      <c r="S18" s="105">
        <v>0</v>
      </c>
      <c r="T18" s="105">
        <v>0</v>
      </c>
      <c r="U18" s="67">
        <f>SUM(R18:T18)</f>
        <v>0</v>
      </c>
      <c r="V18" s="105">
        <v>0</v>
      </c>
      <c r="W18" s="105">
        <v>0</v>
      </c>
      <c r="X18" s="105">
        <v>0</v>
      </c>
      <c r="Y18" s="67">
        <f>SUM(V18:X18)</f>
        <v>0</v>
      </c>
      <c r="Z18" s="105">
        <v>0</v>
      </c>
      <c r="AA18" s="106">
        <v>0</v>
      </c>
      <c r="AC18" s="104"/>
      <c r="AD18" s="105"/>
      <c r="AE18" s="105"/>
      <c r="AF18" s="105"/>
      <c r="AG18" s="105"/>
      <c r="AH18" s="105"/>
      <c r="AI18" s="105"/>
      <c r="AJ18" s="105"/>
      <c r="AK18" s="105"/>
      <c r="AL18" s="106"/>
    </row>
    <row r="19" spans="1:38" ht="24.75" customHeight="1" thickBot="1">
      <c r="A19" s="20"/>
      <c r="B19" s="41" t="s">
        <v>34</v>
      </c>
      <c r="C19" s="28">
        <v>86</v>
      </c>
      <c r="D19" s="108">
        <v>0</v>
      </c>
      <c r="E19" s="108">
        <v>0</v>
      </c>
      <c r="F19" s="68">
        <f>SUM(C19:E19)</f>
        <v>86</v>
      </c>
      <c r="G19" s="108">
        <v>653</v>
      </c>
      <c r="H19" s="48"/>
      <c r="I19" s="108">
        <v>6605.860343999996</v>
      </c>
      <c r="J19" s="108">
        <v>0</v>
      </c>
      <c r="K19" s="108">
        <v>6605.860343999998</v>
      </c>
      <c r="L19" s="108">
        <v>0</v>
      </c>
      <c r="M19" s="108">
        <v>0</v>
      </c>
      <c r="N19" s="81">
        <f>SUM(K19:M19)</f>
        <v>6605.860343999998</v>
      </c>
      <c r="O19" s="108">
        <v>0</v>
      </c>
      <c r="P19" s="108">
        <v>8305.552577999984</v>
      </c>
      <c r="Q19" s="108">
        <v>8305.552577999984</v>
      </c>
      <c r="R19" s="108">
        <v>0</v>
      </c>
      <c r="S19" s="108">
        <v>0</v>
      </c>
      <c r="T19" s="108">
        <v>0</v>
      </c>
      <c r="U19" s="68">
        <f>SUM(R19:T19)</f>
        <v>0</v>
      </c>
      <c r="V19" s="108">
        <v>0</v>
      </c>
      <c r="W19" s="108">
        <v>0</v>
      </c>
      <c r="X19" s="108">
        <v>0</v>
      </c>
      <c r="Y19" s="68">
        <f>SUM(V19:X19)</f>
        <v>0</v>
      </c>
      <c r="Z19" s="108">
        <v>0</v>
      </c>
      <c r="AA19" s="109">
        <v>0</v>
      </c>
      <c r="AC19" s="107"/>
      <c r="AD19" s="108"/>
      <c r="AE19" s="108"/>
      <c r="AF19" s="108"/>
      <c r="AG19" s="108"/>
      <c r="AH19" s="108"/>
      <c r="AI19" s="108"/>
      <c r="AJ19" s="108"/>
      <c r="AK19" s="108"/>
      <c r="AL19" s="109"/>
    </row>
    <row r="20" spans="1:38" ht="24.75" customHeight="1" thickBot="1">
      <c r="A20" s="13" t="s">
        <v>35</v>
      </c>
      <c r="B20" s="3" t="s">
        <v>2</v>
      </c>
      <c r="C20" s="29">
        <v>0</v>
      </c>
      <c r="D20" s="111">
        <v>0</v>
      </c>
      <c r="E20" s="111">
        <v>0</v>
      </c>
      <c r="F20" s="69">
        <f>SUM(C20:E20)</f>
        <v>0</v>
      </c>
      <c r="G20" s="111">
        <v>0</v>
      </c>
      <c r="H20" s="47"/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82">
        <f>SUM(K20:M20)</f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11">
        <v>0</v>
      </c>
      <c r="U20" s="69">
        <f>SUM(R20:T20)</f>
        <v>0</v>
      </c>
      <c r="V20" s="111">
        <v>0</v>
      </c>
      <c r="W20" s="111">
        <v>0</v>
      </c>
      <c r="X20" s="111">
        <v>0</v>
      </c>
      <c r="Y20" s="69">
        <f>SUM(V20:X20)</f>
        <v>0</v>
      </c>
      <c r="Z20" s="111">
        <v>0</v>
      </c>
      <c r="AA20" s="112">
        <v>0</v>
      </c>
      <c r="AC20" s="110"/>
      <c r="AD20" s="111"/>
      <c r="AE20" s="111"/>
      <c r="AF20" s="111"/>
      <c r="AG20" s="111"/>
      <c r="AH20" s="111"/>
      <c r="AI20" s="111"/>
      <c r="AJ20" s="111"/>
      <c r="AK20" s="111"/>
      <c r="AL20" s="112"/>
    </row>
    <row r="21" spans="1:38" ht="24.75" customHeight="1" thickBot="1">
      <c r="A21" s="13" t="s">
        <v>36</v>
      </c>
      <c r="B21" s="3" t="s">
        <v>37</v>
      </c>
      <c r="C21" s="24">
        <f aca="true" t="shared" si="3" ref="C21:AA21">SUM(C22:C23)</f>
        <v>1798</v>
      </c>
      <c r="D21" s="90">
        <f t="shared" si="3"/>
        <v>0</v>
      </c>
      <c r="E21" s="90">
        <f t="shared" si="3"/>
        <v>0</v>
      </c>
      <c r="F21" s="66">
        <f t="shared" si="3"/>
        <v>1798</v>
      </c>
      <c r="G21" s="90">
        <f t="shared" si="3"/>
        <v>3111</v>
      </c>
      <c r="H21" s="90">
        <f t="shared" si="3"/>
        <v>1798</v>
      </c>
      <c r="I21" s="90">
        <f t="shared" si="3"/>
        <v>1680409.3212230036</v>
      </c>
      <c r="J21" s="90">
        <f t="shared" si="3"/>
        <v>0</v>
      </c>
      <c r="K21" s="90">
        <f t="shared" si="3"/>
        <v>1680409.321223002</v>
      </c>
      <c r="L21" s="90">
        <f t="shared" si="3"/>
        <v>0</v>
      </c>
      <c r="M21" s="90">
        <f t="shared" si="3"/>
        <v>0</v>
      </c>
      <c r="N21" s="75">
        <f t="shared" si="3"/>
        <v>1680409.321223002</v>
      </c>
      <c r="O21" s="90">
        <f t="shared" si="3"/>
        <v>0</v>
      </c>
      <c r="P21" s="90">
        <f t="shared" si="3"/>
        <v>1719386.2190749987</v>
      </c>
      <c r="Q21" s="90">
        <f t="shared" si="3"/>
        <v>1719386.2190749987</v>
      </c>
      <c r="R21" s="90">
        <f t="shared" si="3"/>
        <v>905302.74</v>
      </c>
      <c r="S21" s="90">
        <f t="shared" si="3"/>
        <v>0</v>
      </c>
      <c r="T21" s="90">
        <f t="shared" si="3"/>
        <v>0</v>
      </c>
      <c r="U21" s="66">
        <f t="shared" si="3"/>
        <v>905302.74</v>
      </c>
      <c r="V21" s="90">
        <f t="shared" si="3"/>
        <v>905302.74</v>
      </c>
      <c r="W21" s="90">
        <f t="shared" si="3"/>
        <v>0</v>
      </c>
      <c r="X21" s="90">
        <f t="shared" si="3"/>
        <v>0</v>
      </c>
      <c r="Y21" s="66">
        <f t="shared" si="3"/>
        <v>905302.74</v>
      </c>
      <c r="Z21" s="90">
        <f t="shared" si="3"/>
        <v>809435.5154966984</v>
      </c>
      <c r="AA21" s="91">
        <f t="shared" si="3"/>
        <v>809435.5154966984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</row>
    <row r="22" spans="1:38" ht="24.75" customHeight="1">
      <c r="A22" s="21"/>
      <c r="B22" s="6" t="s">
        <v>38</v>
      </c>
      <c r="C22" s="125">
        <v>1798</v>
      </c>
      <c r="D22" s="93">
        <v>0</v>
      </c>
      <c r="E22" s="93">
        <v>0</v>
      </c>
      <c r="F22" s="62">
        <f>SUM(C22:E22)</f>
        <v>1798</v>
      </c>
      <c r="G22" s="93">
        <v>3111</v>
      </c>
      <c r="H22" s="93">
        <f>F22</f>
        <v>1798</v>
      </c>
      <c r="I22" s="93">
        <v>1680409.3212230036</v>
      </c>
      <c r="J22" s="93">
        <v>0</v>
      </c>
      <c r="K22" s="93">
        <v>1680409.321223002</v>
      </c>
      <c r="L22" s="93">
        <v>0</v>
      </c>
      <c r="M22" s="93">
        <v>0</v>
      </c>
      <c r="N22" s="76">
        <f>SUM(K22:M22)</f>
        <v>1680409.321223002</v>
      </c>
      <c r="O22" s="93">
        <v>0</v>
      </c>
      <c r="P22" s="93">
        <v>1719386.2190749987</v>
      </c>
      <c r="Q22" s="93">
        <v>1719386.2190749987</v>
      </c>
      <c r="R22" s="93">
        <v>905302.74</v>
      </c>
      <c r="S22" s="93">
        <v>0</v>
      </c>
      <c r="T22" s="93">
        <v>0</v>
      </c>
      <c r="U22" s="62">
        <f>SUM(R22:T22)</f>
        <v>905302.74</v>
      </c>
      <c r="V22" s="93">
        <v>905302.74</v>
      </c>
      <c r="W22" s="93">
        <v>0</v>
      </c>
      <c r="X22" s="93">
        <v>0</v>
      </c>
      <c r="Y22" s="62">
        <f>SUM(V22:X22)</f>
        <v>905302.74</v>
      </c>
      <c r="Z22" s="93">
        <v>809435.5154966984</v>
      </c>
      <c r="AA22" s="94">
        <v>809435.5154966984</v>
      </c>
      <c r="AC22" s="92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1:38" ht="24.75" customHeight="1" thickBot="1">
      <c r="A23" s="19"/>
      <c r="B23" s="42" t="s">
        <v>39</v>
      </c>
      <c r="C23" s="30">
        <v>0</v>
      </c>
      <c r="D23" s="135">
        <v>0</v>
      </c>
      <c r="E23" s="135">
        <v>0</v>
      </c>
      <c r="F23" s="59">
        <f>SUM(C23:E23)</f>
        <v>0</v>
      </c>
      <c r="G23" s="135">
        <v>0</v>
      </c>
      <c r="H23" s="135">
        <f>F23</f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0</v>
      </c>
      <c r="N23" s="56">
        <f>SUM(K23:M23)</f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59">
        <f>SUM(R23:T23)</f>
        <v>0</v>
      </c>
      <c r="V23" s="135">
        <v>0</v>
      </c>
      <c r="W23" s="135">
        <v>0</v>
      </c>
      <c r="X23" s="135">
        <v>0</v>
      </c>
      <c r="Y23" s="59">
        <f>SUM(V23:X23)</f>
        <v>0</v>
      </c>
      <c r="Z23" s="135">
        <v>0</v>
      </c>
      <c r="AA23" s="136">
        <v>0</v>
      </c>
      <c r="AC23" s="134"/>
      <c r="AD23" s="135"/>
      <c r="AE23" s="135"/>
      <c r="AF23" s="135"/>
      <c r="AG23" s="135"/>
      <c r="AH23" s="135"/>
      <c r="AI23" s="135"/>
      <c r="AJ23" s="135"/>
      <c r="AK23" s="135"/>
      <c r="AL23" s="136"/>
    </row>
    <row r="24" spans="1:38" ht="24.75" customHeight="1" thickBot="1">
      <c r="A24" s="13" t="s">
        <v>40</v>
      </c>
      <c r="B24" s="3" t="s">
        <v>41</v>
      </c>
      <c r="C24" s="31">
        <f aca="true" t="shared" si="5" ref="C24:AA24">SUM(C25:C27)</f>
        <v>3725</v>
      </c>
      <c r="D24" s="114">
        <f t="shared" si="5"/>
        <v>199641</v>
      </c>
      <c r="E24" s="114">
        <f t="shared" si="5"/>
        <v>0</v>
      </c>
      <c r="F24" s="70">
        <f t="shared" si="5"/>
        <v>203366</v>
      </c>
      <c r="G24" s="114">
        <f t="shared" si="5"/>
        <v>38772</v>
      </c>
      <c r="H24" s="114">
        <f t="shared" si="5"/>
        <v>203366</v>
      </c>
      <c r="I24" s="114">
        <f t="shared" si="5"/>
        <v>640109.5083306673</v>
      </c>
      <c r="J24" s="114">
        <f t="shared" si="5"/>
        <v>0</v>
      </c>
      <c r="K24" s="114">
        <f t="shared" si="5"/>
        <v>77934.39417533335</v>
      </c>
      <c r="L24" s="114">
        <f t="shared" si="5"/>
        <v>562175.1141553337</v>
      </c>
      <c r="M24" s="114">
        <f t="shared" si="5"/>
        <v>0</v>
      </c>
      <c r="N24" s="15">
        <f t="shared" si="5"/>
        <v>640109.508330667</v>
      </c>
      <c r="O24" s="114">
        <f t="shared" si="5"/>
        <v>0</v>
      </c>
      <c r="P24" s="114">
        <f t="shared" si="5"/>
        <v>619378.5205799522</v>
      </c>
      <c r="Q24" s="114">
        <f t="shared" si="5"/>
        <v>619378.5205799522</v>
      </c>
      <c r="R24" s="114">
        <f t="shared" si="5"/>
        <v>62137.4634640523</v>
      </c>
      <c r="S24" s="114">
        <f t="shared" si="5"/>
        <v>44508.577320261466</v>
      </c>
      <c r="T24" s="114">
        <f t="shared" si="5"/>
        <v>0</v>
      </c>
      <c r="U24" s="70">
        <f t="shared" si="5"/>
        <v>106646.04078431377</v>
      </c>
      <c r="V24" s="114">
        <f t="shared" si="5"/>
        <v>62137.4634640523</v>
      </c>
      <c r="W24" s="114">
        <f t="shared" si="5"/>
        <v>44508.577320261466</v>
      </c>
      <c r="X24" s="114">
        <f t="shared" si="5"/>
        <v>0</v>
      </c>
      <c r="Y24" s="70">
        <f t="shared" si="5"/>
        <v>106646.04078431377</v>
      </c>
      <c r="Z24" s="114">
        <f t="shared" si="5"/>
        <v>81434.44862745103</v>
      </c>
      <c r="AA24" s="115">
        <f t="shared" si="5"/>
        <v>81434.44862745103</v>
      </c>
      <c r="AC24" s="113">
        <f aca="true" t="shared" si="6" ref="AC24:AL24">SUM(AC25:AC27)</f>
        <v>31.44945200000001</v>
      </c>
      <c r="AD24" s="114">
        <f t="shared" si="6"/>
        <v>0</v>
      </c>
      <c r="AE24" s="114">
        <f t="shared" si="6"/>
        <v>31.44945200000003</v>
      </c>
      <c r="AF24" s="114">
        <f t="shared" si="6"/>
        <v>0</v>
      </c>
      <c r="AG24" s="114">
        <f t="shared" si="6"/>
        <v>48.588185000000024</v>
      </c>
      <c r="AH24" s="114">
        <f t="shared" si="6"/>
        <v>48.588185000000024</v>
      </c>
      <c r="AI24" s="114">
        <f t="shared" si="6"/>
        <v>0</v>
      </c>
      <c r="AJ24" s="114">
        <f t="shared" si="6"/>
        <v>0</v>
      </c>
      <c r="AK24" s="114">
        <f t="shared" si="6"/>
        <v>0</v>
      </c>
      <c r="AL24" s="115">
        <f t="shared" si="6"/>
        <v>0</v>
      </c>
    </row>
    <row r="25" spans="1:38" ht="24.75" customHeight="1">
      <c r="A25" s="17"/>
      <c r="B25" s="6" t="s">
        <v>42</v>
      </c>
      <c r="C25" s="125">
        <v>3508</v>
      </c>
      <c r="D25" s="93">
        <v>199606</v>
      </c>
      <c r="E25" s="93">
        <v>0</v>
      </c>
      <c r="F25" s="62">
        <f>SUM(C25:E25)</f>
        <v>203114</v>
      </c>
      <c r="G25" s="93">
        <v>37870</v>
      </c>
      <c r="H25" s="93">
        <f>F25</f>
        <v>203114</v>
      </c>
      <c r="I25" s="93">
        <v>595786.1666666672</v>
      </c>
      <c r="J25" s="93">
        <v>0</v>
      </c>
      <c r="K25" s="93">
        <v>35642.83333333336</v>
      </c>
      <c r="L25" s="93">
        <v>560143.3333333337</v>
      </c>
      <c r="M25" s="93">
        <v>0</v>
      </c>
      <c r="N25" s="76">
        <f>SUM(K25:M25)</f>
        <v>595786.1666666671</v>
      </c>
      <c r="O25" s="93">
        <v>0</v>
      </c>
      <c r="P25" s="93">
        <v>556546.7154399513</v>
      </c>
      <c r="Q25" s="93">
        <v>556546.7154399513</v>
      </c>
      <c r="R25" s="93">
        <v>594.3434640522879</v>
      </c>
      <c r="S25" s="93">
        <v>42308.577320261466</v>
      </c>
      <c r="T25" s="93">
        <v>0</v>
      </c>
      <c r="U25" s="62">
        <f>SUM(R25:T25)</f>
        <v>42902.920784313756</v>
      </c>
      <c r="V25" s="93">
        <v>594.3434640522879</v>
      </c>
      <c r="W25" s="93">
        <v>42308.577320261466</v>
      </c>
      <c r="X25" s="93">
        <v>0</v>
      </c>
      <c r="Y25" s="62">
        <f>SUM(V25:X25)</f>
        <v>42902.920784313756</v>
      </c>
      <c r="Z25" s="93">
        <v>32374.278627451007</v>
      </c>
      <c r="AA25" s="94">
        <v>32374.278627451007</v>
      </c>
      <c r="AC25" s="92"/>
      <c r="AD25" s="93"/>
      <c r="AE25" s="93"/>
      <c r="AF25" s="93"/>
      <c r="AG25" s="93"/>
      <c r="AH25" s="93"/>
      <c r="AI25" s="93"/>
      <c r="AJ25" s="93"/>
      <c r="AK25" s="93"/>
      <c r="AL25" s="94"/>
    </row>
    <row r="26" spans="1:38" ht="24.75" customHeight="1">
      <c r="A26" s="18"/>
      <c r="B26" s="7" t="s">
        <v>3</v>
      </c>
      <c r="C26" s="32">
        <v>217</v>
      </c>
      <c r="D26" s="129">
        <v>35</v>
      </c>
      <c r="E26" s="129">
        <v>0</v>
      </c>
      <c r="F26" s="60">
        <f>SUM(C26:E26)</f>
        <v>252</v>
      </c>
      <c r="G26" s="129">
        <v>902</v>
      </c>
      <c r="H26" s="129">
        <f>F26</f>
        <v>252</v>
      </c>
      <c r="I26" s="129">
        <v>44323.34166400002</v>
      </c>
      <c r="J26" s="129">
        <v>0</v>
      </c>
      <c r="K26" s="129">
        <v>42291.56084199999</v>
      </c>
      <c r="L26" s="129">
        <v>2031.7808220000002</v>
      </c>
      <c r="M26" s="129">
        <v>0</v>
      </c>
      <c r="N26" s="57">
        <f>SUM(K26:M26)</f>
        <v>44323.34166399999</v>
      </c>
      <c r="O26" s="129">
        <v>0</v>
      </c>
      <c r="P26" s="129">
        <v>62831.805140000935</v>
      </c>
      <c r="Q26" s="129">
        <v>62831.805140000935</v>
      </c>
      <c r="R26" s="129">
        <v>61543.12000000001</v>
      </c>
      <c r="S26" s="129">
        <v>2200</v>
      </c>
      <c r="T26" s="129">
        <v>0</v>
      </c>
      <c r="U26" s="60">
        <f>SUM(R26:T26)</f>
        <v>63743.12000000001</v>
      </c>
      <c r="V26" s="129">
        <v>61543.12000000001</v>
      </c>
      <c r="W26" s="129">
        <v>2200</v>
      </c>
      <c r="X26" s="129">
        <v>0</v>
      </c>
      <c r="Y26" s="60">
        <f>SUM(V26:X26)</f>
        <v>63743.12000000001</v>
      </c>
      <c r="Z26" s="129">
        <v>49060.17000000001</v>
      </c>
      <c r="AA26" s="130">
        <v>49060.17000000001</v>
      </c>
      <c r="AC26" s="128">
        <v>31.44945200000001</v>
      </c>
      <c r="AD26" s="129">
        <v>0</v>
      </c>
      <c r="AE26" s="129">
        <v>31.44945200000003</v>
      </c>
      <c r="AF26" s="129">
        <v>0</v>
      </c>
      <c r="AG26" s="129">
        <v>48.588185000000024</v>
      </c>
      <c r="AH26" s="129">
        <v>48.588185000000024</v>
      </c>
      <c r="AI26" s="129">
        <v>0</v>
      </c>
      <c r="AJ26" s="129">
        <v>0</v>
      </c>
      <c r="AK26" s="129">
        <v>0</v>
      </c>
      <c r="AL26" s="130">
        <v>0</v>
      </c>
    </row>
    <row r="27" spans="1:38" ht="24.75" customHeight="1" thickBot="1">
      <c r="A27" s="20"/>
      <c r="B27" s="42" t="s">
        <v>43</v>
      </c>
      <c r="C27" s="33">
        <v>0</v>
      </c>
      <c r="D27" s="119">
        <v>0</v>
      </c>
      <c r="E27" s="119">
        <v>0</v>
      </c>
      <c r="F27" s="71">
        <f>SUM(C27:E27)</f>
        <v>0</v>
      </c>
      <c r="G27" s="119">
        <v>0</v>
      </c>
      <c r="H27" s="48"/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83">
        <f>SUM(K27:M27)</f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71">
        <f>SUM(R27:T27)</f>
        <v>0</v>
      </c>
      <c r="V27" s="119">
        <v>0</v>
      </c>
      <c r="W27" s="119">
        <v>0</v>
      </c>
      <c r="X27" s="119">
        <v>0</v>
      </c>
      <c r="Y27" s="71">
        <f>SUM(V27:X27)</f>
        <v>0</v>
      </c>
      <c r="Z27" s="119">
        <v>0</v>
      </c>
      <c r="AA27" s="120">
        <v>0</v>
      </c>
      <c r="AC27" s="124"/>
      <c r="AD27" s="119"/>
      <c r="AE27" s="119"/>
      <c r="AF27" s="119"/>
      <c r="AG27" s="119"/>
      <c r="AH27" s="119"/>
      <c r="AI27" s="119"/>
      <c r="AJ27" s="119"/>
      <c r="AK27" s="119"/>
      <c r="AL27" s="120"/>
    </row>
    <row r="28" spans="1:38" ht="24.75" customHeight="1" thickBot="1">
      <c r="A28" s="13" t="s">
        <v>44</v>
      </c>
      <c r="B28" s="3" t="s">
        <v>4</v>
      </c>
      <c r="C28" s="29">
        <v>0</v>
      </c>
      <c r="D28" s="111">
        <v>0</v>
      </c>
      <c r="E28" s="111">
        <v>0</v>
      </c>
      <c r="F28" s="69">
        <f>SUM(C28:E28)</f>
        <v>0</v>
      </c>
      <c r="G28" s="111">
        <v>0</v>
      </c>
      <c r="H28" s="51"/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82">
        <f>SUM(K28:M28)</f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69">
        <f>SUM(R28:T28)</f>
        <v>0</v>
      </c>
      <c r="V28" s="111">
        <v>0</v>
      </c>
      <c r="W28" s="111">
        <v>0</v>
      </c>
      <c r="X28" s="111">
        <v>0</v>
      </c>
      <c r="Y28" s="69">
        <f>SUM(V28:X28)</f>
        <v>0</v>
      </c>
      <c r="Z28" s="111">
        <v>0</v>
      </c>
      <c r="AA28" s="112">
        <v>0</v>
      </c>
      <c r="AC28" s="110"/>
      <c r="AD28" s="111"/>
      <c r="AE28" s="111"/>
      <c r="AF28" s="111"/>
      <c r="AG28" s="111"/>
      <c r="AH28" s="111"/>
      <c r="AI28" s="111"/>
      <c r="AJ28" s="111"/>
      <c r="AK28" s="111"/>
      <c r="AL28" s="112"/>
    </row>
    <row r="29" spans="1:38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6" thickBot="1">
      <c r="A30" s="13" t="s">
        <v>46</v>
      </c>
      <c r="B30" s="3" t="s">
        <v>47</v>
      </c>
      <c r="C30" s="31">
        <f>SUM(C31:C32)</f>
        <v>0</v>
      </c>
      <c r="D30" s="114">
        <f>SUM(D31:D32)</f>
        <v>0</v>
      </c>
      <c r="E30" s="114">
        <f>SUM(E31:E32)</f>
        <v>0</v>
      </c>
      <c r="F30" s="70">
        <f>SUM(F31:F32)</f>
        <v>0</v>
      </c>
      <c r="G30" s="114">
        <f>SUM(G31:G32)</f>
        <v>0</v>
      </c>
      <c r="H30" s="47"/>
      <c r="I30" s="114">
        <f aca="true" t="shared" si="7" ref="I30:AA30">SUM(I31:I32)</f>
        <v>0</v>
      </c>
      <c r="J30" s="114">
        <f t="shared" si="7"/>
        <v>0</v>
      </c>
      <c r="K30" s="114">
        <f t="shared" si="7"/>
        <v>0</v>
      </c>
      <c r="L30" s="114">
        <f t="shared" si="7"/>
        <v>0</v>
      </c>
      <c r="M30" s="114">
        <f t="shared" si="7"/>
        <v>0</v>
      </c>
      <c r="N30" s="15">
        <f t="shared" si="7"/>
        <v>0</v>
      </c>
      <c r="O30" s="114">
        <f t="shared" si="7"/>
        <v>0</v>
      </c>
      <c r="P30" s="114">
        <f t="shared" si="7"/>
        <v>0</v>
      </c>
      <c r="Q30" s="114">
        <f t="shared" si="7"/>
        <v>0</v>
      </c>
      <c r="R30" s="114">
        <f t="shared" si="7"/>
        <v>0</v>
      </c>
      <c r="S30" s="114">
        <f t="shared" si="7"/>
        <v>0</v>
      </c>
      <c r="T30" s="114">
        <f t="shared" si="7"/>
        <v>0</v>
      </c>
      <c r="U30" s="70">
        <f t="shared" si="7"/>
        <v>0</v>
      </c>
      <c r="V30" s="114">
        <f t="shared" si="7"/>
        <v>0</v>
      </c>
      <c r="W30" s="114">
        <f t="shared" si="7"/>
        <v>0</v>
      </c>
      <c r="X30" s="114">
        <f t="shared" si="7"/>
        <v>0</v>
      </c>
      <c r="Y30" s="70">
        <f t="shared" si="7"/>
        <v>0</v>
      </c>
      <c r="Z30" s="114">
        <f t="shared" si="7"/>
        <v>0</v>
      </c>
      <c r="AA30" s="115">
        <f t="shared" si="7"/>
        <v>0</v>
      </c>
      <c r="AC30" s="113">
        <f aca="true" t="shared" si="8" ref="AC30:AL30">SUM(AC31:AC32)</f>
        <v>0</v>
      </c>
      <c r="AD30" s="114">
        <f t="shared" si="8"/>
        <v>0</v>
      </c>
      <c r="AE30" s="114">
        <f t="shared" si="8"/>
        <v>0</v>
      </c>
      <c r="AF30" s="114">
        <f t="shared" si="8"/>
        <v>0</v>
      </c>
      <c r="AG30" s="114">
        <f t="shared" si="8"/>
        <v>0</v>
      </c>
      <c r="AH30" s="114">
        <f t="shared" si="8"/>
        <v>0</v>
      </c>
      <c r="AI30" s="114">
        <f t="shared" si="8"/>
        <v>0</v>
      </c>
      <c r="AJ30" s="114">
        <f t="shared" si="8"/>
        <v>0</v>
      </c>
      <c r="AK30" s="114">
        <f t="shared" si="8"/>
        <v>0</v>
      </c>
      <c r="AL30" s="115">
        <f t="shared" si="8"/>
        <v>0</v>
      </c>
    </row>
    <row r="31" spans="1:38" ht="27">
      <c r="A31" s="21"/>
      <c r="B31" s="6" t="s">
        <v>48</v>
      </c>
      <c r="C31" s="35">
        <v>0</v>
      </c>
      <c r="D31" s="132">
        <v>0</v>
      </c>
      <c r="E31" s="132">
        <v>0</v>
      </c>
      <c r="F31" s="61">
        <f>SUM(C31:E31)</f>
        <v>0</v>
      </c>
      <c r="G31" s="132">
        <v>0</v>
      </c>
      <c r="H31" s="46"/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58">
        <f>SUM(K31:M31)</f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v>0</v>
      </c>
      <c r="T31" s="132">
        <v>0</v>
      </c>
      <c r="U31" s="61">
        <f>SUM(R31:T31)</f>
        <v>0</v>
      </c>
      <c r="V31" s="132">
        <v>0</v>
      </c>
      <c r="W31" s="132">
        <v>0</v>
      </c>
      <c r="X31" s="132">
        <v>0</v>
      </c>
      <c r="Y31" s="61">
        <f>SUM(V31:X31)</f>
        <v>0</v>
      </c>
      <c r="Z31" s="132">
        <v>0</v>
      </c>
      <c r="AA31" s="133">
        <v>0</v>
      </c>
      <c r="AC31" s="131"/>
      <c r="AD31" s="132"/>
      <c r="AE31" s="132"/>
      <c r="AF31" s="132"/>
      <c r="AG31" s="132"/>
      <c r="AH31" s="132"/>
      <c r="AI31" s="132"/>
      <c r="AJ31" s="132"/>
      <c r="AK31" s="132"/>
      <c r="AL31" s="133"/>
    </row>
    <row r="32" spans="1:38" ht="42" thickBot="1">
      <c r="A32" s="19"/>
      <c r="B32" s="42" t="s">
        <v>49</v>
      </c>
      <c r="C32" s="30">
        <v>0</v>
      </c>
      <c r="D32" s="135">
        <v>0</v>
      </c>
      <c r="E32" s="135">
        <v>0</v>
      </c>
      <c r="F32" s="59">
        <f>SUM(C32:E32)</f>
        <v>0</v>
      </c>
      <c r="G32" s="135">
        <v>0</v>
      </c>
      <c r="H32" s="127"/>
      <c r="I32" s="135">
        <v>0</v>
      </c>
      <c r="J32" s="135">
        <v>0</v>
      </c>
      <c r="K32" s="135">
        <v>0</v>
      </c>
      <c r="L32" s="135">
        <v>0</v>
      </c>
      <c r="M32" s="135">
        <v>0</v>
      </c>
      <c r="N32" s="56">
        <f>SUM(K32:M32)</f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59">
        <f>SUM(R32:T32)</f>
        <v>0</v>
      </c>
      <c r="V32" s="135">
        <v>0</v>
      </c>
      <c r="W32" s="135">
        <v>0</v>
      </c>
      <c r="X32" s="135">
        <v>0</v>
      </c>
      <c r="Y32" s="59">
        <f>SUM(V32:X32)</f>
        <v>0</v>
      </c>
      <c r="Z32" s="135">
        <v>0</v>
      </c>
      <c r="AA32" s="136">
        <v>0</v>
      </c>
      <c r="AC32" s="134"/>
      <c r="AD32" s="135"/>
      <c r="AE32" s="135"/>
      <c r="AF32" s="135"/>
      <c r="AG32" s="135"/>
      <c r="AH32" s="135"/>
      <c r="AI32" s="135"/>
      <c r="AJ32" s="135"/>
      <c r="AK32" s="135"/>
      <c r="AL32" s="136"/>
    </row>
    <row r="33" spans="1:38" ht="24" thickBot="1">
      <c r="A33" s="13" t="s">
        <v>50</v>
      </c>
      <c r="B33" s="3" t="s">
        <v>13</v>
      </c>
      <c r="C33" s="29">
        <v>0</v>
      </c>
      <c r="D33" s="111">
        <v>0</v>
      </c>
      <c r="E33" s="111">
        <v>0</v>
      </c>
      <c r="F33" s="69">
        <f>SUM(C33:E33)</f>
        <v>0</v>
      </c>
      <c r="G33" s="111">
        <v>0</v>
      </c>
      <c r="H33" s="111">
        <f>F33</f>
        <v>0</v>
      </c>
      <c r="I33" s="111">
        <v>0</v>
      </c>
      <c r="J33" s="111">
        <v>0</v>
      </c>
      <c r="K33" s="111">
        <v>0</v>
      </c>
      <c r="L33" s="111">
        <v>0</v>
      </c>
      <c r="M33" s="111">
        <v>0</v>
      </c>
      <c r="N33" s="82">
        <f>SUM(K33:M33)</f>
        <v>0</v>
      </c>
      <c r="O33" s="111">
        <v>0</v>
      </c>
      <c r="P33" s="111">
        <v>0</v>
      </c>
      <c r="Q33" s="111">
        <v>0</v>
      </c>
      <c r="R33" s="111">
        <v>0</v>
      </c>
      <c r="S33" s="111">
        <v>0</v>
      </c>
      <c r="T33" s="111">
        <v>0</v>
      </c>
      <c r="U33" s="69">
        <f>SUM(R33:T33)</f>
        <v>0</v>
      </c>
      <c r="V33" s="111">
        <v>0</v>
      </c>
      <c r="W33" s="111">
        <v>0</v>
      </c>
      <c r="X33" s="111">
        <v>0</v>
      </c>
      <c r="Y33" s="69">
        <f>SUM(V33:X33)</f>
        <v>0</v>
      </c>
      <c r="Z33" s="111">
        <v>0</v>
      </c>
      <c r="AA33" s="112">
        <v>0</v>
      </c>
      <c r="AC33" s="110"/>
      <c r="AD33" s="111"/>
      <c r="AE33" s="111"/>
      <c r="AF33" s="111"/>
      <c r="AG33" s="111"/>
      <c r="AH33" s="111"/>
      <c r="AI33" s="111"/>
      <c r="AJ33" s="111"/>
      <c r="AK33" s="111"/>
      <c r="AL33" s="112"/>
    </row>
    <row r="34" spans="1:38" ht="36" thickBot="1">
      <c r="A34" s="13" t="s">
        <v>51</v>
      </c>
      <c r="B34" s="3" t="s">
        <v>14</v>
      </c>
      <c r="C34" s="31">
        <f>SUM(C35:C36)</f>
        <v>0</v>
      </c>
      <c r="D34" s="114">
        <f>SUM(D35:D36)</f>
        <v>0</v>
      </c>
      <c r="E34" s="114">
        <f>SUM(E35:E36)</f>
        <v>0</v>
      </c>
      <c r="F34" s="70">
        <f>SUM(F35:F36)</f>
        <v>0</v>
      </c>
      <c r="G34" s="114">
        <f>SUM(G35:G36)</f>
        <v>0</v>
      </c>
      <c r="H34" s="48"/>
      <c r="I34" s="114">
        <f aca="true" t="shared" si="9" ref="I34:AA34">SUM(I35:I36)</f>
        <v>0</v>
      </c>
      <c r="J34" s="114">
        <f t="shared" si="9"/>
        <v>0</v>
      </c>
      <c r="K34" s="114">
        <f t="shared" si="9"/>
        <v>0</v>
      </c>
      <c r="L34" s="114">
        <f t="shared" si="9"/>
        <v>0</v>
      </c>
      <c r="M34" s="114">
        <f t="shared" si="9"/>
        <v>0</v>
      </c>
      <c r="N34" s="15">
        <f t="shared" si="9"/>
        <v>0</v>
      </c>
      <c r="O34" s="114">
        <f t="shared" si="9"/>
        <v>0</v>
      </c>
      <c r="P34" s="114">
        <f t="shared" si="9"/>
        <v>0</v>
      </c>
      <c r="Q34" s="114">
        <f t="shared" si="9"/>
        <v>0</v>
      </c>
      <c r="R34" s="114">
        <f t="shared" si="9"/>
        <v>0</v>
      </c>
      <c r="S34" s="114">
        <f t="shared" si="9"/>
        <v>0</v>
      </c>
      <c r="T34" s="114">
        <f t="shared" si="9"/>
        <v>0</v>
      </c>
      <c r="U34" s="70">
        <f t="shared" si="9"/>
        <v>0</v>
      </c>
      <c r="V34" s="114">
        <f t="shared" si="9"/>
        <v>0</v>
      </c>
      <c r="W34" s="114">
        <f t="shared" si="9"/>
        <v>0</v>
      </c>
      <c r="X34" s="114">
        <f t="shared" si="9"/>
        <v>0</v>
      </c>
      <c r="Y34" s="70">
        <f t="shared" si="9"/>
        <v>0</v>
      </c>
      <c r="Z34" s="114">
        <f t="shared" si="9"/>
        <v>0</v>
      </c>
      <c r="AA34" s="115">
        <f t="shared" si="9"/>
        <v>0</v>
      </c>
      <c r="AC34" s="113">
        <f aca="true" t="shared" si="10" ref="AC34:AL34">SUM(AC35:AC36)</f>
        <v>0</v>
      </c>
      <c r="AD34" s="114">
        <f t="shared" si="10"/>
        <v>0</v>
      </c>
      <c r="AE34" s="114">
        <f t="shared" si="10"/>
        <v>0</v>
      </c>
      <c r="AF34" s="114">
        <f t="shared" si="10"/>
        <v>0</v>
      </c>
      <c r="AG34" s="114">
        <f t="shared" si="10"/>
        <v>0</v>
      </c>
      <c r="AH34" s="114">
        <f t="shared" si="10"/>
        <v>0</v>
      </c>
      <c r="AI34" s="114">
        <f t="shared" si="10"/>
        <v>0</v>
      </c>
      <c r="AJ34" s="114">
        <f t="shared" si="10"/>
        <v>0</v>
      </c>
      <c r="AK34" s="114">
        <f t="shared" si="10"/>
        <v>0</v>
      </c>
      <c r="AL34" s="115">
        <f t="shared" si="10"/>
        <v>0</v>
      </c>
    </row>
    <row r="35" spans="1:38" ht="27">
      <c r="A35" s="21"/>
      <c r="B35" s="8" t="s">
        <v>52</v>
      </c>
      <c r="C35" s="27">
        <v>0</v>
      </c>
      <c r="D35" s="105">
        <v>0</v>
      </c>
      <c r="E35" s="105">
        <v>0</v>
      </c>
      <c r="F35" s="67">
        <f>SUM(C35:E35)</f>
        <v>0</v>
      </c>
      <c r="G35" s="105">
        <v>0</v>
      </c>
      <c r="H35" s="49"/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80">
        <f>SUM(K35:M35)</f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67">
        <f>SUM(R35:T35)</f>
        <v>0</v>
      </c>
      <c r="V35" s="105">
        <v>0</v>
      </c>
      <c r="W35" s="105">
        <v>0</v>
      </c>
      <c r="X35" s="105">
        <v>0</v>
      </c>
      <c r="Y35" s="67">
        <f>SUM(V35:X35)</f>
        <v>0</v>
      </c>
      <c r="Z35" s="105">
        <v>0</v>
      </c>
      <c r="AA35" s="106">
        <v>0</v>
      </c>
      <c r="AC35" s="104"/>
      <c r="AD35" s="105"/>
      <c r="AE35" s="105"/>
      <c r="AF35" s="105"/>
      <c r="AG35" s="105"/>
      <c r="AH35" s="105"/>
      <c r="AI35" s="105"/>
      <c r="AJ35" s="105"/>
      <c r="AK35" s="105"/>
      <c r="AL35" s="106"/>
    </row>
    <row r="36" spans="1:38" ht="42" thickBot="1">
      <c r="A36" s="19"/>
      <c r="B36" s="42" t="s">
        <v>53</v>
      </c>
      <c r="C36" s="30">
        <v>0</v>
      </c>
      <c r="D36" s="135">
        <v>0</v>
      </c>
      <c r="E36" s="135">
        <v>0</v>
      </c>
      <c r="F36" s="59">
        <f>SUM(C36:E36)</f>
        <v>0</v>
      </c>
      <c r="G36" s="135">
        <v>0</v>
      </c>
      <c r="H36" s="53"/>
      <c r="I36" s="135">
        <v>0</v>
      </c>
      <c r="J36" s="135">
        <v>0</v>
      </c>
      <c r="K36" s="135">
        <v>0</v>
      </c>
      <c r="L36" s="135">
        <v>0</v>
      </c>
      <c r="M36" s="135">
        <v>0</v>
      </c>
      <c r="N36" s="56">
        <f>SUM(K36:M36)</f>
        <v>0</v>
      </c>
      <c r="O36" s="135">
        <v>0</v>
      </c>
      <c r="P36" s="135">
        <v>0</v>
      </c>
      <c r="Q36" s="135">
        <v>0</v>
      </c>
      <c r="R36" s="135">
        <v>0</v>
      </c>
      <c r="S36" s="135">
        <v>0</v>
      </c>
      <c r="T36" s="135">
        <v>0</v>
      </c>
      <c r="U36" s="59">
        <f>SUM(R36:T36)</f>
        <v>0</v>
      </c>
      <c r="V36" s="135">
        <v>0</v>
      </c>
      <c r="W36" s="135">
        <v>0</v>
      </c>
      <c r="X36" s="135">
        <v>0</v>
      </c>
      <c r="Y36" s="59">
        <f>SUM(V36:X36)</f>
        <v>0</v>
      </c>
      <c r="Z36" s="135">
        <v>0</v>
      </c>
      <c r="AA36" s="136">
        <v>0</v>
      </c>
      <c r="AC36" s="134"/>
      <c r="AD36" s="135"/>
      <c r="AE36" s="135"/>
      <c r="AF36" s="135"/>
      <c r="AG36" s="135"/>
      <c r="AH36" s="135"/>
      <c r="AI36" s="135"/>
      <c r="AJ36" s="135"/>
      <c r="AK36" s="135"/>
      <c r="AL36" s="136"/>
    </row>
    <row r="37" spans="1:38" ht="15" thickBot="1">
      <c r="A37" s="13" t="s">
        <v>54</v>
      </c>
      <c r="B37" s="3" t="s">
        <v>5</v>
      </c>
      <c r="C37" s="36">
        <v>0</v>
      </c>
      <c r="D37" s="117">
        <v>0</v>
      </c>
      <c r="E37" s="117">
        <v>0</v>
      </c>
      <c r="F37" s="73">
        <f>SUM(C37:E37)</f>
        <v>0</v>
      </c>
      <c r="G37" s="117">
        <v>0</v>
      </c>
      <c r="H37" s="50"/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85">
        <f>SUM(K37:M37)</f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73">
        <f>SUM(R37:T37)</f>
        <v>0</v>
      </c>
      <c r="V37" s="117">
        <v>0</v>
      </c>
      <c r="W37" s="117">
        <v>0</v>
      </c>
      <c r="X37" s="117">
        <v>0</v>
      </c>
      <c r="Y37" s="73">
        <f>SUM(V37:X37)</f>
        <v>0</v>
      </c>
      <c r="Z37" s="117">
        <v>0</v>
      </c>
      <c r="AA37" s="118">
        <v>0</v>
      </c>
      <c r="AC37" s="116"/>
      <c r="AD37" s="117"/>
      <c r="AE37" s="117"/>
      <c r="AF37" s="117"/>
      <c r="AG37" s="117"/>
      <c r="AH37" s="117"/>
      <c r="AI37" s="117"/>
      <c r="AJ37" s="117"/>
      <c r="AK37" s="117"/>
      <c r="AL37" s="118"/>
    </row>
    <row r="38" spans="1:38" ht="24" thickBot="1">
      <c r="A38" s="13" t="s">
        <v>55</v>
      </c>
      <c r="B38" s="3" t="s">
        <v>56</v>
      </c>
      <c r="C38" s="29">
        <v>0</v>
      </c>
      <c r="D38" s="111">
        <v>25</v>
      </c>
      <c r="E38" s="111">
        <v>0</v>
      </c>
      <c r="F38" s="69">
        <f>SUM(C38:E38)</f>
        <v>25</v>
      </c>
      <c r="G38" s="111">
        <v>5</v>
      </c>
      <c r="H38" s="51"/>
      <c r="I38" s="111">
        <v>75</v>
      </c>
      <c r="J38" s="111">
        <v>0</v>
      </c>
      <c r="K38" s="111">
        <v>0</v>
      </c>
      <c r="L38" s="111">
        <v>75</v>
      </c>
      <c r="M38" s="111">
        <v>0</v>
      </c>
      <c r="N38" s="82">
        <f>SUM(K38:M38)</f>
        <v>75</v>
      </c>
      <c r="O38" s="111">
        <v>0</v>
      </c>
      <c r="P38" s="111">
        <v>74.748387</v>
      </c>
      <c r="Q38" s="111">
        <v>74.748387</v>
      </c>
      <c r="R38" s="111">
        <v>0</v>
      </c>
      <c r="S38" s="111">
        <v>0</v>
      </c>
      <c r="T38" s="111">
        <v>0</v>
      </c>
      <c r="U38" s="69">
        <f>SUM(R38:T38)</f>
        <v>0</v>
      </c>
      <c r="V38" s="111">
        <v>0</v>
      </c>
      <c r="W38" s="111">
        <v>0</v>
      </c>
      <c r="X38" s="111">
        <v>0</v>
      </c>
      <c r="Y38" s="69">
        <f>SUM(V38:X38)</f>
        <v>0</v>
      </c>
      <c r="Z38" s="111">
        <v>0</v>
      </c>
      <c r="AA38" s="112">
        <v>0</v>
      </c>
      <c r="AC38" s="128">
        <v>780</v>
      </c>
      <c r="AD38" s="129">
        <v>0</v>
      </c>
      <c r="AE38" s="129">
        <v>780</v>
      </c>
      <c r="AF38" s="129">
        <v>0</v>
      </c>
      <c r="AG38" s="129">
        <v>517.60485</v>
      </c>
      <c r="AH38" s="129">
        <v>517.60485</v>
      </c>
      <c r="AI38" s="129">
        <v>0</v>
      </c>
      <c r="AJ38" s="129">
        <v>0</v>
      </c>
      <c r="AK38" s="129">
        <v>0</v>
      </c>
      <c r="AL38" s="130">
        <v>0</v>
      </c>
    </row>
    <row r="39" spans="1:38" ht="15" thickBot="1">
      <c r="A39" s="13" t="s">
        <v>57</v>
      </c>
      <c r="B39" s="3" t="s">
        <v>6</v>
      </c>
      <c r="C39" s="29">
        <v>0</v>
      </c>
      <c r="D39" s="111">
        <v>0</v>
      </c>
      <c r="E39" s="111">
        <v>0</v>
      </c>
      <c r="F39" s="69">
        <f>SUM(C39:E39)</f>
        <v>0</v>
      </c>
      <c r="G39" s="111">
        <v>0</v>
      </c>
      <c r="H39" s="51"/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82">
        <f>SUM(K39:M39)</f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69">
        <f>SUM(R39:T39)</f>
        <v>0</v>
      </c>
      <c r="V39" s="111">
        <v>0</v>
      </c>
      <c r="W39" s="111">
        <v>0</v>
      </c>
      <c r="X39" s="111">
        <v>0</v>
      </c>
      <c r="Y39" s="69">
        <f>SUM(V39:X39)</f>
        <v>0</v>
      </c>
      <c r="Z39" s="111">
        <v>0</v>
      </c>
      <c r="AA39" s="112">
        <v>0</v>
      </c>
      <c r="AC39" s="110"/>
      <c r="AD39" s="111"/>
      <c r="AE39" s="111"/>
      <c r="AF39" s="111"/>
      <c r="AG39" s="111"/>
      <c r="AH39" s="111"/>
      <c r="AI39" s="111"/>
      <c r="AJ39" s="111"/>
      <c r="AK39" s="111"/>
      <c r="AL39" s="112"/>
    </row>
    <row r="40" spans="1:38" ht="15" thickBot="1">
      <c r="A40" s="13" t="s">
        <v>58</v>
      </c>
      <c r="B40" s="3" t="s">
        <v>7</v>
      </c>
      <c r="C40" s="24">
        <f>SUM(C41:C43)</f>
        <v>5</v>
      </c>
      <c r="D40" s="90">
        <f>SUM(D41:D43)</f>
        <v>0</v>
      </c>
      <c r="E40" s="90">
        <f>SUM(E41:E43)</f>
        <v>0</v>
      </c>
      <c r="F40" s="66">
        <f>SUM(F41:F43)</f>
        <v>5</v>
      </c>
      <c r="G40" s="90">
        <f>SUM(G41:G43)</f>
        <v>6</v>
      </c>
      <c r="H40" s="51"/>
      <c r="I40" s="90">
        <f aca="true" t="shared" si="11" ref="I40:AA40">SUM(I41:I43)</f>
        <v>33378.6664</v>
      </c>
      <c r="J40" s="90">
        <f t="shared" si="11"/>
        <v>0</v>
      </c>
      <c r="K40" s="90">
        <f t="shared" si="11"/>
        <v>33378.6664</v>
      </c>
      <c r="L40" s="90">
        <f t="shared" si="11"/>
        <v>0</v>
      </c>
      <c r="M40" s="90">
        <f t="shared" si="11"/>
        <v>0</v>
      </c>
      <c r="N40" s="75">
        <f t="shared" si="11"/>
        <v>33378.6664</v>
      </c>
      <c r="O40" s="90">
        <f t="shared" si="11"/>
        <v>0</v>
      </c>
      <c r="P40" s="90">
        <f t="shared" si="11"/>
        <v>15152.070541999998</v>
      </c>
      <c r="Q40" s="90">
        <f t="shared" si="11"/>
        <v>15152.070541999998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0</v>
      </c>
      <c r="AD40" s="90">
        <f t="shared" si="12"/>
        <v>0</v>
      </c>
      <c r="AE40" s="90">
        <f t="shared" si="12"/>
        <v>0</v>
      </c>
      <c r="AF40" s="90">
        <f t="shared" si="12"/>
        <v>0</v>
      </c>
      <c r="AG40" s="90">
        <f t="shared" si="12"/>
        <v>0</v>
      </c>
      <c r="AH40" s="90">
        <f t="shared" si="12"/>
        <v>0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</row>
    <row r="41" spans="1:38" ht="27">
      <c r="A41" s="17"/>
      <c r="B41" s="9" t="s">
        <v>59</v>
      </c>
      <c r="C41" s="37">
        <v>0</v>
      </c>
      <c r="D41" s="122">
        <v>0</v>
      </c>
      <c r="E41" s="122">
        <v>0</v>
      </c>
      <c r="F41" s="74">
        <f>SUM(C41:E41)</f>
        <v>0</v>
      </c>
      <c r="G41" s="122">
        <v>0</v>
      </c>
      <c r="H41" s="49"/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86">
        <f>SUM(K41:M41)</f>
        <v>0</v>
      </c>
      <c r="O41" s="122">
        <v>0</v>
      </c>
      <c r="P41" s="122">
        <v>0</v>
      </c>
      <c r="Q41" s="122">
        <v>0</v>
      </c>
      <c r="R41" s="122">
        <v>0</v>
      </c>
      <c r="S41" s="122">
        <v>0</v>
      </c>
      <c r="T41" s="122">
        <v>0</v>
      </c>
      <c r="U41" s="74">
        <f>SUM(R41:T41)</f>
        <v>0</v>
      </c>
      <c r="V41" s="122">
        <v>0</v>
      </c>
      <c r="W41" s="122">
        <v>0</v>
      </c>
      <c r="X41" s="122">
        <v>0</v>
      </c>
      <c r="Y41" s="74">
        <f>SUM(V41:X41)</f>
        <v>0</v>
      </c>
      <c r="Z41" s="122">
        <v>0</v>
      </c>
      <c r="AA41" s="123">
        <v>0</v>
      </c>
      <c r="AC41" s="121"/>
      <c r="AD41" s="122"/>
      <c r="AE41" s="122"/>
      <c r="AF41" s="122"/>
      <c r="AG41" s="122"/>
      <c r="AH41" s="122"/>
      <c r="AI41" s="122"/>
      <c r="AJ41" s="122"/>
      <c r="AK41" s="122"/>
      <c r="AL41" s="123"/>
    </row>
    <row r="42" spans="1:38" ht="27">
      <c r="A42" s="18"/>
      <c r="B42" s="7" t="s">
        <v>60</v>
      </c>
      <c r="C42" s="32">
        <v>3</v>
      </c>
      <c r="D42" s="129">
        <v>0</v>
      </c>
      <c r="E42" s="129">
        <v>0</v>
      </c>
      <c r="F42" s="60">
        <f>SUM(C42:E42)</f>
        <v>3</v>
      </c>
      <c r="G42" s="129">
        <v>4</v>
      </c>
      <c r="H42" s="127"/>
      <c r="I42" s="129">
        <v>7550</v>
      </c>
      <c r="J42" s="129">
        <v>0</v>
      </c>
      <c r="K42" s="129">
        <v>7550</v>
      </c>
      <c r="L42" s="129">
        <v>0</v>
      </c>
      <c r="M42" s="129">
        <v>0</v>
      </c>
      <c r="N42" s="57">
        <f>SUM(K42:M42)</f>
        <v>7550</v>
      </c>
      <c r="O42" s="129">
        <v>0</v>
      </c>
      <c r="P42" s="129">
        <v>3795.53369</v>
      </c>
      <c r="Q42" s="129">
        <v>3795.53369</v>
      </c>
      <c r="R42" s="129">
        <v>0</v>
      </c>
      <c r="S42" s="129">
        <v>0</v>
      </c>
      <c r="T42" s="129">
        <v>0</v>
      </c>
      <c r="U42" s="60">
        <f>SUM(R42:T42)</f>
        <v>0</v>
      </c>
      <c r="V42" s="129">
        <v>0</v>
      </c>
      <c r="W42" s="129">
        <v>0</v>
      </c>
      <c r="X42" s="129">
        <v>0</v>
      </c>
      <c r="Y42" s="60">
        <f>SUM(V42:X42)</f>
        <v>0</v>
      </c>
      <c r="Z42" s="129">
        <v>0</v>
      </c>
      <c r="AA42" s="130">
        <v>0</v>
      </c>
      <c r="AC42" s="128"/>
      <c r="AD42" s="129"/>
      <c r="AE42" s="129"/>
      <c r="AF42" s="129"/>
      <c r="AG42" s="129"/>
      <c r="AH42" s="129"/>
      <c r="AI42" s="129"/>
      <c r="AJ42" s="129"/>
      <c r="AK42" s="129"/>
      <c r="AL42" s="130"/>
    </row>
    <row r="43" spans="1:38" ht="15" thickBot="1">
      <c r="A43" s="19"/>
      <c r="B43" s="44" t="s">
        <v>61</v>
      </c>
      <c r="C43" s="33">
        <v>2</v>
      </c>
      <c r="D43" s="119">
        <v>0</v>
      </c>
      <c r="E43" s="119">
        <v>0</v>
      </c>
      <c r="F43" s="71">
        <f>SUM(C43:E43)</f>
        <v>2</v>
      </c>
      <c r="G43" s="119">
        <v>2</v>
      </c>
      <c r="H43" s="48"/>
      <c r="I43" s="119">
        <v>25828.6664</v>
      </c>
      <c r="J43" s="119">
        <v>0</v>
      </c>
      <c r="K43" s="119">
        <v>25828.6664</v>
      </c>
      <c r="L43" s="119">
        <v>0</v>
      </c>
      <c r="M43" s="119">
        <v>0</v>
      </c>
      <c r="N43" s="83">
        <f>SUM(K43:M43)</f>
        <v>25828.6664</v>
      </c>
      <c r="O43" s="119">
        <v>0</v>
      </c>
      <c r="P43" s="119">
        <v>11356.536851999997</v>
      </c>
      <c r="Q43" s="119">
        <v>11356.536851999997</v>
      </c>
      <c r="R43" s="119">
        <v>0</v>
      </c>
      <c r="S43" s="119">
        <v>0</v>
      </c>
      <c r="T43" s="119">
        <v>0</v>
      </c>
      <c r="U43" s="71">
        <f>SUM(R43:T43)</f>
        <v>0</v>
      </c>
      <c r="V43" s="119">
        <v>0</v>
      </c>
      <c r="W43" s="119">
        <v>0</v>
      </c>
      <c r="X43" s="119">
        <v>0</v>
      </c>
      <c r="Y43" s="71">
        <f>SUM(V43:X43)</f>
        <v>0</v>
      </c>
      <c r="Z43" s="119">
        <v>0</v>
      </c>
      <c r="AA43" s="120">
        <v>0</v>
      </c>
      <c r="AC43" s="124"/>
      <c r="AD43" s="119"/>
      <c r="AE43" s="119"/>
      <c r="AF43" s="119"/>
      <c r="AG43" s="119"/>
      <c r="AH43" s="119"/>
      <c r="AI43" s="119"/>
      <c r="AJ43" s="119"/>
      <c r="AK43" s="119"/>
      <c r="AL43" s="120"/>
    </row>
    <row r="44" spans="1:38" ht="15" thickBot="1">
      <c r="A44" s="13" t="s">
        <v>62</v>
      </c>
      <c r="B44" s="3" t="s">
        <v>8</v>
      </c>
      <c r="C44" s="29">
        <v>0</v>
      </c>
      <c r="D44" s="111">
        <v>180</v>
      </c>
      <c r="E44" s="111">
        <v>0</v>
      </c>
      <c r="F44" s="69">
        <f>SUM(C44:E44)</f>
        <v>180</v>
      </c>
      <c r="G44" s="111">
        <v>22</v>
      </c>
      <c r="H44" s="51"/>
      <c r="I44" s="111">
        <v>180</v>
      </c>
      <c r="J44" s="111">
        <v>0</v>
      </c>
      <c r="K44" s="111">
        <v>0</v>
      </c>
      <c r="L44" s="111">
        <v>180</v>
      </c>
      <c r="M44" s="111">
        <v>0</v>
      </c>
      <c r="N44" s="82">
        <f>SUM(K44:M44)</f>
        <v>180</v>
      </c>
      <c r="O44" s="111">
        <v>0</v>
      </c>
      <c r="P44" s="111">
        <v>186.7172</v>
      </c>
      <c r="Q44" s="111">
        <v>186.7172</v>
      </c>
      <c r="R44" s="111">
        <v>0</v>
      </c>
      <c r="S44" s="111">
        <v>0</v>
      </c>
      <c r="T44" s="111">
        <v>0</v>
      </c>
      <c r="U44" s="69">
        <f>SUM(R44:T44)</f>
        <v>0</v>
      </c>
      <c r="V44" s="111">
        <v>0</v>
      </c>
      <c r="W44" s="111">
        <v>0</v>
      </c>
      <c r="X44" s="111">
        <v>0</v>
      </c>
      <c r="Y44" s="69">
        <f>SUM(V44:X44)</f>
        <v>0</v>
      </c>
      <c r="Z44" s="111">
        <v>0</v>
      </c>
      <c r="AA44" s="112">
        <v>0</v>
      </c>
      <c r="AC44" s="110"/>
      <c r="AD44" s="111"/>
      <c r="AE44" s="111"/>
      <c r="AF44" s="111"/>
      <c r="AG44" s="111"/>
      <c r="AH44" s="111"/>
      <c r="AI44" s="111"/>
      <c r="AJ44" s="111"/>
      <c r="AK44" s="111"/>
      <c r="AL44" s="112"/>
    </row>
    <row r="45" spans="1:38" ht="36" thickBot="1">
      <c r="A45" s="13" t="s">
        <v>63</v>
      </c>
      <c r="B45" s="3" t="s">
        <v>64</v>
      </c>
      <c r="C45" s="31">
        <f>SUM(C46:C48)</f>
        <v>0</v>
      </c>
      <c r="D45" s="114">
        <f>SUM(D46:D48)</f>
        <v>0</v>
      </c>
      <c r="E45" s="114">
        <f>SUM(E46:E48)</f>
        <v>0</v>
      </c>
      <c r="F45" s="70">
        <f>SUM(F46:F48)</f>
        <v>0</v>
      </c>
      <c r="G45" s="114">
        <f>SUM(G46:G48)</f>
        <v>0</v>
      </c>
      <c r="H45" s="51"/>
      <c r="I45" s="114">
        <f aca="true" t="shared" si="13" ref="I45:AA45">SUM(I46:I48)</f>
        <v>0</v>
      </c>
      <c r="J45" s="114">
        <f t="shared" si="13"/>
        <v>0</v>
      </c>
      <c r="K45" s="114">
        <f t="shared" si="13"/>
        <v>0</v>
      </c>
      <c r="L45" s="114">
        <f t="shared" si="13"/>
        <v>0</v>
      </c>
      <c r="M45" s="114">
        <f t="shared" si="13"/>
        <v>0</v>
      </c>
      <c r="N45" s="15">
        <f t="shared" si="13"/>
        <v>0</v>
      </c>
      <c r="O45" s="114">
        <f t="shared" si="13"/>
        <v>0</v>
      </c>
      <c r="P45" s="114">
        <f t="shared" si="13"/>
        <v>0</v>
      </c>
      <c r="Q45" s="114">
        <f t="shared" si="13"/>
        <v>0</v>
      </c>
      <c r="R45" s="114">
        <f t="shared" si="13"/>
        <v>0</v>
      </c>
      <c r="S45" s="114">
        <f t="shared" si="13"/>
        <v>0</v>
      </c>
      <c r="T45" s="114">
        <f t="shared" si="13"/>
        <v>0</v>
      </c>
      <c r="U45" s="70">
        <f t="shared" si="13"/>
        <v>0</v>
      </c>
      <c r="V45" s="114">
        <f t="shared" si="13"/>
        <v>0</v>
      </c>
      <c r="W45" s="114">
        <f t="shared" si="13"/>
        <v>0</v>
      </c>
      <c r="X45" s="114">
        <f t="shared" si="13"/>
        <v>0</v>
      </c>
      <c r="Y45" s="70">
        <f t="shared" si="13"/>
        <v>0</v>
      </c>
      <c r="Z45" s="114">
        <f t="shared" si="13"/>
        <v>0</v>
      </c>
      <c r="AA45" s="115">
        <f t="shared" si="13"/>
        <v>0</v>
      </c>
      <c r="AC45" s="113">
        <f aca="true" t="shared" si="14" ref="AC45:AL45">SUM(AC46:AC48)</f>
        <v>0</v>
      </c>
      <c r="AD45" s="114">
        <f t="shared" si="14"/>
        <v>0</v>
      </c>
      <c r="AE45" s="114">
        <f t="shared" si="14"/>
        <v>0</v>
      </c>
      <c r="AF45" s="114">
        <f t="shared" si="14"/>
        <v>0</v>
      </c>
      <c r="AG45" s="114">
        <f t="shared" si="14"/>
        <v>0</v>
      </c>
      <c r="AH45" s="114">
        <f t="shared" si="14"/>
        <v>0</v>
      </c>
      <c r="AI45" s="114">
        <f t="shared" si="14"/>
        <v>0</v>
      </c>
      <c r="AJ45" s="114">
        <f t="shared" si="14"/>
        <v>0</v>
      </c>
      <c r="AK45" s="114">
        <f t="shared" si="14"/>
        <v>0</v>
      </c>
      <c r="AL45" s="115">
        <f t="shared" si="14"/>
        <v>0</v>
      </c>
    </row>
    <row r="46" spans="1:38" ht="14.25">
      <c r="A46" s="17"/>
      <c r="B46" s="10" t="s">
        <v>65</v>
      </c>
      <c r="C46" s="35">
        <v>0</v>
      </c>
      <c r="D46" s="132">
        <v>0</v>
      </c>
      <c r="E46" s="132">
        <v>0</v>
      </c>
      <c r="F46" s="61">
        <f>SUM(C46:E46)</f>
        <v>0</v>
      </c>
      <c r="G46" s="132">
        <v>0</v>
      </c>
      <c r="H46" s="49"/>
      <c r="I46" s="132">
        <v>0</v>
      </c>
      <c r="J46" s="132">
        <v>0</v>
      </c>
      <c r="K46" s="132">
        <v>0</v>
      </c>
      <c r="L46" s="132">
        <v>0</v>
      </c>
      <c r="M46" s="132">
        <v>0</v>
      </c>
      <c r="N46" s="58">
        <f>SUM(K46:M46)</f>
        <v>0</v>
      </c>
      <c r="O46" s="132">
        <v>0</v>
      </c>
      <c r="P46" s="132">
        <v>0</v>
      </c>
      <c r="Q46" s="132">
        <v>0</v>
      </c>
      <c r="R46" s="132">
        <v>0</v>
      </c>
      <c r="S46" s="132">
        <v>0</v>
      </c>
      <c r="T46" s="132">
        <v>0</v>
      </c>
      <c r="U46" s="61">
        <f>SUM(R46:T46)</f>
        <v>0</v>
      </c>
      <c r="V46" s="132">
        <v>0</v>
      </c>
      <c r="W46" s="132">
        <v>0</v>
      </c>
      <c r="X46" s="132">
        <v>0</v>
      </c>
      <c r="Y46" s="61">
        <f>SUM(V46:X46)</f>
        <v>0</v>
      </c>
      <c r="Z46" s="132">
        <v>0</v>
      </c>
      <c r="AA46" s="133">
        <v>0</v>
      </c>
      <c r="AC46" s="131"/>
      <c r="AD46" s="132"/>
      <c r="AE46" s="132"/>
      <c r="AF46" s="132"/>
      <c r="AG46" s="132"/>
      <c r="AH46" s="132"/>
      <c r="AI46" s="132"/>
      <c r="AJ46" s="132"/>
      <c r="AK46" s="132"/>
      <c r="AL46" s="133"/>
    </row>
    <row r="47" spans="1:38" ht="14.25">
      <c r="A47" s="18"/>
      <c r="B47" s="45" t="s">
        <v>66</v>
      </c>
      <c r="C47" s="126">
        <v>0</v>
      </c>
      <c r="D47" s="96">
        <v>0</v>
      </c>
      <c r="E47" s="96">
        <v>0</v>
      </c>
      <c r="F47" s="63">
        <f>SUM(C47:E47)</f>
        <v>0</v>
      </c>
      <c r="G47" s="96">
        <v>0</v>
      </c>
      <c r="H47" s="127"/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77">
        <f>SUM(K47:M47)</f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63">
        <f>SUM(R47:T47)</f>
        <v>0</v>
      </c>
      <c r="V47" s="96">
        <v>0</v>
      </c>
      <c r="W47" s="96">
        <v>0</v>
      </c>
      <c r="X47" s="96">
        <v>0</v>
      </c>
      <c r="Y47" s="63">
        <f>SUM(V47:X47)</f>
        <v>0</v>
      </c>
      <c r="Z47" s="96">
        <v>0</v>
      </c>
      <c r="AA47" s="97">
        <v>0</v>
      </c>
      <c r="AC47" s="95"/>
      <c r="AD47" s="96"/>
      <c r="AE47" s="96"/>
      <c r="AF47" s="96"/>
      <c r="AG47" s="96"/>
      <c r="AH47" s="96"/>
      <c r="AI47" s="96"/>
      <c r="AJ47" s="96"/>
      <c r="AK47" s="96"/>
      <c r="AL47" s="97"/>
    </row>
    <row r="48" spans="1:38" ht="15" thickBot="1">
      <c r="A48" s="19"/>
      <c r="B48" s="11" t="s">
        <v>67</v>
      </c>
      <c r="C48" s="33">
        <v>0</v>
      </c>
      <c r="D48" s="119">
        <v>0</v>
      </c>
      <c r="E48" s="119">
        <v>0</v>
      </c>
      <c r="F48" s="71">
        <f>SUM(C48:E48)</f>
        <v>0</v>
      </c>
      <c r="G48" s="119">
        <v>0</v>
      </c>
      <c r="H48" s="127"/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83">
        <f>SUM(K48:M48)</f>
        <v>0</v>
      </c>
      <c r="O48" s="119">
        <v>0</v>
      </c>
      <c r="P48" s="119">
        <v>0</v>
      </c>
      <c r="Q48" s="119">
        <v>0</v>
      </c>
      <c r="R48" s="119">
        <v>0</v>
      </c>
      <c r="S48" s="119">
        <v>0</v>
      </c>
      <c r="T48" s="119">
        <v>0</v>
      </c>
      <c r="U48" s="71">
        <f>SUM(R48:T48)</f>
        <v>0</v>
      </c>
      <c r="V48" s="119">
        <v>0</v>
      </c>
      <c r="W48" s="119">
        <v>0</v>
      </c>
      <c r="X48" s="119">
        <v>0</v>
      </c>
      <c r="Y48" s="71">
        <f>SUM(V48:X48)</f>
        <v>0</v>
      </c>
      <c r="Z48" s="119">
        <v>0</v>
      </c>
      <c r="AA48" s="120">
        <v>0</v>
      </c>
      <c r="AC48" s="124"/>
      <c r="AD48" s="119"/>
      <c r="AE48" s="119"/>
      <c r="AF48" s="119"/>
      <c r="AG48" s="119"/>
      <c r="AH48" s="119"/>
      <c r="AI48" s="119"/>
      <c r="AJ48" s="119"/>
      <c r="AK48" s="119"/>
      <c r="AL48" s="120"/>
    </row>
    <row r="49" spans="1:38" ht="15" thickBot="1">
      <c r="A49" s="13" t="s">
        <v>68</v>
      </c>
      <c r="B49" s="3" t="s">
        <v>9</v>
      </c>
      <c r="C49" s="36">
        <v>0</v>
      </c>
      <c r="D49" s="117">
        <v>0</v>
      </c>
      <c r="E49" s="117">
        <v>0</v>
      </c>
      <c r="F49" s="73">
        <f>SUM(C49:E49)</f>
        <v>0</v>
      </c>
      <c r="G49" s="117">
        <v>0</v>
      </c>
      <c r="H49" s="127"/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85">
        <f>SUM(K49:M49)</f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73">
        <f>SUM(R49:T49)</f>
        <v>0</v>
      </c>
      <c r="V49" s="117">
        <v>0</v>
      </c>
      <c r="W49" s="117">
        <v>0</v>
      </c>
      <c r="X49" s="117">
        <v>0</v>
      </c>
      <c r="Y49" s="73">
        <f>SUM(V49:X49)</f>
        <v>0</v>
      </c>
      <c r="Z49" s="117">
        <v>0</v>
      </c>
      <c r="AA49" s="118">
        <v>0</v>
      </c>
      <c r="AC49" s="116"/>
      <c r="AD49" s="117"/>
      <c r="AE49" s="117"/>
      <c r="AF49" s="117"/>
      <c r="AG49" s="117"/>
      <c r="AH49" s="117"/>
      <c r="AI49" s="117"/>
      <c r="AJ49" s="117"/>
      <c r="AK49" s="117"/>
      <c r="AL49" s="118"/>
    </row>
    <row r="50" spans="1:38" ht="14.25" thickBot="1">
      <c r="A50" s="260" t="s">
        <v>69</v>
      </c>
      <c r="B50" s="261"/>
      <c r="C50" s="38">
        <f>C11+C16+C17+C20+C21+C24+C28+C29+C30+C33+C34+C37+C38+C39+C40+C44+C45+C49</f>
        <v>5614</v>
      </c>
      <c r="D50" s="15">
        <f aca="true" t="shared" si="15" ref="D50:AL50">D11+D16+D17+D20+D21+D24+D28+D29+D30+D33+D34+D37+D38+D39+D40+D44+D45+D49</f>
        <v>200229</v>
      </c>
      <c r="E50" s="15">
        <f t="shared" si="15"/>
        <v>0</v>
      </c>
      <c r="F50" s="15">
        <f t="shared" si="15"/>
        <v>205843</v>
      </c>
      <c r="G50" s="15">
        <f t="shared" si="15"/>
        <v>42626</v>
      </c>
      <c r="H50" s="15">
        <f t="shared" si="15"/>
        <v>205164</v>
      </c>
      <c r="I50" s="15">
        <f t="shared" si="15"/>
        <v>2361907.356297671</v>
      </c>
      <c r="J50" s="15">
        <f t="shared" si="15"/>
        <v>0</v>
      </c>
      <c r="K50" s="15">
        <f t="shared" si="15"/>
        <v>1798328.2421423353</v>
      </c>
      <c r="L50" s="15">
        <f t="shared" si="15"/>
        <v>563579.1141553337</v>
      </c>
      <c r="M50" s="15">
        <f t="shared" si="15"/>
        <v>0</v>
      </c>
      <c r="N50" s="15">
        <f t="shared" si="15"/>
        <v>2361907.356297669</v>
      </c>
      <c r="O50" s="15">
        <f t="shared" si="15"/>
        <v>0</v>
      </c>
      <c r="P50" s="15">
        <f t="shared" si="15"/>
        <v>2363656.0993209505</v>
      </c>
      <c r="Q50" s="15">
        <f t="shared" si="15"/>
        <v>2363656.0993209505</v>
      </c>
      <c r="R50" s="15">
        <f t="shared" si="15"/>
        <v>967440.2034640523</v>
      </c>
      <c r="S50" s="15">
        <f t="shared" si="15"/>
        <v>44508.577320261466</v>
      </c>
      <c r="T50" s="15">
        <f t="shared" si="15"/>
        <v>0</v>
      </c>
      <c r="U50" s="15">
        <f t="shared" si="15"/>
        <v>1011948.7807843138</v>
      </c>
      <c r="V50" s="15">
        <f t="shared" si="15"/>
        <v>967440.2034640523</v>
      </c>
      <c r="W50" s="15">
        <f t="shared" si="15"/>
        <v>44508.577320261466</v>
      </c>
      <c r="X50" s="15">
        <f t="shared" si="15"/>
        <v>0</v>
      </c>
      <c r="Y50" s="15">
        <f t="shared" si="15"/>
        <v>1011948.7807843138</v>
      </c>
      <c r="Z50" s="15">
        <f t="shared" si="15"/>
        <v>890869.9641241494</v>
      </c>
      <c r="AA50" s="16">
        <f t="shared" si="15"/>
        <v>890869.9641241494</v>
      </c>
      <c r="AC50" s="55">
        <f t="shared" si="15"/>
        <v>811.4494520000001</v>
      </c>
      <c r="AD50" s="15">
        <f t="shared" si="15"/>
        <v>0</v>
      </c>
      <c r="AE50" s="15">
        <f t="shared" si="15"/>
        <v>811.4494520000001</v>
      </c>
      <c r="AF50" s="15">
        <f t="shared" si="15"/>
        <v>0</v>
      </c>
      <c r="AG50" s="15">
        <f t="shared" si="15"/>
        <v>566.1930350000001</v>
      </c>
      <c r="AH50" s="15">
        <f t="shared" si="15"/>
        <v>566.1930350000001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2:27" ht="13.5">
      <c r="B52" s="238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Nukri Takidze</cp:lastModifiedBy>
  <cp:lastPrinted>2017-10-18T12:38:28Z</cp:lastPrinted>
  <dcterms:created xsi:type="dcterms:W3CDTF">1996-10-14T23:33:28Z</dcterms:created>
  <dcterms:modified xsi:type="dcterms:W3CDTF">2021-08-16T09:42:21Z</dcterms:modified>
  <cp:category/>
  <cp:version/>
  <cp:contentType/>
  <cp:contentStatus/>
</cp:coreProperties>
</file>